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СОЗЫВ V\РЕШЕНИЯ ДУМЫ\844-корректировка\"/>
    </mc:Choice>
  </mc:AlternateContent>
  <xr:revisionPtr revIDLastSave="0" documentId="13_ncr:1_{2071E9AC-B349-4FB5-9711-1323983D52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ГАИП 2024-2025" sheetId="11" r:id="rId1"/>
    <sheet name="не брать" sheetId="9" r:id="rId2"/>
  </sheets>
  <definedNames>
    <definedName name="_xlnm.Print_Titles" localSheetId="0">'ГАИП 2024-2025'!$15:$16</definedName>
    <definedName name="_xlnm.Print_Titles" localSheetId="1">'не брать'!$13:$14</definedName>
    <definedName name="_xlnm.Print_Area" localSheetId="0">'ГАИП 2024-2025'!$A$1:$J$374</definedName>
    <definedName name="_xlnm.Print_Area" localSheetId="1">'не брать'!$A$1:$J$372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11" l="1"/>
  <c r="I32" i="11"/>
  <c r="I33" i="11"/>
  <c r="I34" i="11"/>
  <c r="I35" i="11"/>
  <c r="I38" i="11"/>
  <c r="I39" i="11"/>
  <c r="I40" i="11"/>
  <c r="I44" i="11"/>
  <c r="I45" i="11"/>
  <c r="I46" i="11"/>
  <c r="I48" i="11"/>
  <c r="I49" i="11"/>
  <c r="I50" i="11"/>
  <c r="I52" i="11"/>
  <c r="I53" i="11"/>
  <c r="I54" i="11"/>
  <c r="I56" i="11"/>
  <c r="I57" i="11"/>
  <c r="I58" i="11"/>
  <c r="I60" i="11"/>
  <c r="I67" i="11"/>
  <c r="I68" i="11"/>
  <c r="I69" i="11"/>
  <c r="I70" i="11"/>
  <c r="I75" i="11"/>
  <c r="I76" i="11"/>
  <c r="I77" i="11"/>
  <c r="I78" i="11"/>
  <c r="I80" i="11"/>
  <c r="I81" i="11"/>
  <c r="I83" i="11"/>
  <c r="I84" i="11"/>
  <c r="I85" i="11"/>
  <c r="I86" i="11"/>
  <c r="I87" i="11"/>
  <c r="I88" i="11"/>
  <c r="I89" i="11"/>
  <c r="I90" i="11"/>
  <c r="I91" i="11"/>
  <c r="I92" i="11"/>
  <c r="I93" i="11"/>
  <c r="I94" i="11"/>
  <c r="I95" i="11"/>
  <c r="I96" i="11"/>
  <c r="I97" i="11"/>
  <c r="I98" i="11"/>
  <c r="I99" i="11"/>
  <c r="I100" i="11"/>
  <c r="I101" i="11"/>
  <c r="I102" i="11"/>
  <c r="I103" i="11"/>
  <c r="I109" i="11"/>
  <c r="I110" i="11"/>
  <c r="I111" i="11"/>
  <c r="I115" i="11"/>
  <c r="I116" i="11"/>
  <c r="I117" i="11"/>
  <c r="I119" i="11"/>
  <c r="I120" i="11"/>
  <c r="I121" i="11"/>
  <c r="I123" i="11"/>
  <c r="I124" i="11"/>
  <c r="I125" i="11"/>
  <c r="I127" i="11"/>
  <c r="I128" i="11"/>
  <c r="I129" i="11"/>
  <c r="I131" i="11"/>
  <c r="I132" i="11"/>
  <c r="I133" i="11"/>
  <c r="I135" i="11"/>
  <c r="I136" i="11"/>
  <c r="I137" i="11"/>
  <c r="I139" i="11"/>
  <c r="I140" i="11"/>
  <c r="I141" i="11"/>
  <c r="I144" i="11"/>
  <c r="I145" i="11"/>
  <c r="I146" i="11"/>
  <c r="I149" i="11"/>
  <c r="I150" i="11"/>
  <c r="I151" i="11"/>
  <c r="I154" i="11"/>
  <c r="I155" i="11"/>
  <c r="I156" i="11"/>
  <c r="I157" i="11"/>
  <c r="I158" i="11"/>
  <c r="I159" i="11"/>
  <c r="I160" i="11"/>
  <c r="I163" i="11"/>
  <c r="I164" i="11"/>
  <c r="I165" i="11"/>
  <c r="I167" i="11"/>
  <c r="I176" i="11"/>
  <c r="I179" i="11"/>
  <c r="I182" i="11"/>
  <c r="I183" i="11"/>
  <c r="I184" i="11"/>
  <c r="I185" i="11"/>
  <c r="I189" i="11"/>
  <c r="I190" i="11"/>
  <c r="I191" i="11"/>
  <c r="I192" i="11"/>
  <c r="I194" i="11"/>
  <c r="I195" i="11"/>
  <c r="I196" i="11"/>
  <c r="I197" i="11"/>
  <c r="I199" i="11"/>
  <c r="I200" i="11"/>
  <c r="I201" i="11"/>
  <c r="I202" i="11"/>
  <c r="I203" i="11"/>
  <c r="I205" i="11"/>
  <c r="I206" i="11"/>
  <c r="I207" i="11"/>
  <c r="I208" i="11"/>
  <c r="I210" i="11"/>
  <c r="I211" i="11"/>
  <c r="I212" i="11"/>
  <c r="I213" i="11"/>
  <c r="I215" i="11"/>
  <c r="I216" i="11"/>
  <c r="I217" i="11"/>
  <c r="I218" i="11"/>
  <c r="I220" i="11"/>
  <c r="I221" i="11"/>
  <c r="I222" i="11"/>
  <c r="I223" i="11"/>
  <c r="I225" i="11"/>
  <c r="I226" i="11"/>
  <c r="I227" i="11"/>
  <c r="I228" i="11"/>
  <c r="I230" i="11"/>
  <c r="I231" i="11"/>
  <c r="I232" i="11"/>
  <c r="I233" i="11"/>
  <c r="I235" i="11"/>
  <c r="I236" i="11"/>
  <c r="I237" i="11"/>
  <c r="I238" i="11"/>
  <c r="I242" i="11"/>
  <c r="I243" i="11"/>
  <c r="I244" i="11"/>
  <c r="I245" i="11"/>
  <c r="I247" i="11"/>
  <c r="I248" i="11"/>
  <c r="I249" i="11"/>
  <c r="I250" i="11"/>
  <c r="I252" i="11"/>
  <c r="I253" i="11"/>
  <c r="I254" i="11"/>
  <c r="I255" i="11"/>
  <c r="I257" i="11"/>
  <c r="I258" i="11"/>
  <c r="I259" i="11"/>
  <c r="I260" i="11"/>
  <c r="I261" i="11"/>
  <c r="I263" i="11"/>
  <c r="I264" i="11"/>
  <c r="I265" i="11"/>
  <c r="I266" i="11"/>
  <c r="I269" i="11"/>
  <c r="I270" i="11"/>
  <c r="I271" i="11"/>
  <c r="I273" i="11"/>
  <c r="I274" i="11"/>
  <c r="I275" i="11"/>
  <c r="I277" i="11"/>
  <c r="I278" i="11"/>
  <c r="I279" i="11"/>
  <c r="I281" i="11"/>
  <c r="I282" i="11"/>
  <c r="I283" i="11"/>
  <c r="I285" i="11"/>
  <c r="I286" i="11"/>
  <c r="I287" i="11"/>
  <c r="I292" i="11"/>
  <c r="I296" i="11"/>
  <c r="I297" i="11"/>
  <c r="I298" i="11"/>
  <c r="I300" i="11"/>
  <c r="I301" i="11"/>
  <c r="I302" i="11"/>
  <c r="I304" i="11"/>
  <c r="I311" i="11"/>
  <c r="I312" i="11"/>
  <c r="I313" i="11"/>
  <c r="I314" i="11"/>
  <c r="I316" i="11"/>
  <c r="I319" i="11"/>
  <c r="I324" i="11"/>
  <c r="I325" i="11"/>
  <c r="I326" i="11"/>
  <c r="I327" i="11"/>
  <c r="I329" i="11"/>
  <c r="I330" i="11"/>
  <c r="I331" i="11"/>
  <c r="I333" i="11"/>
  <c r="I334" i="11"/>
  <c r="I335" i="11"/>
  <c r="I337" i="11"/>
  <c r="I338" i="11"/>
  <c r="I339" i="11"/>
  <c r="I341" i="11"/>
  <c r="I342" i="11"/>
  <c r="I343" i="11"/>
  <c r="J360" i="11"/>
  <c r="J355" i="11"/>
  <c r="J351" i="11"/>
  <c r="J346" i="11" s="1"/>
  <c r="F343" i="11"/>
  <c r="F342" i="11"/>
  <c r="F341" i="11"/>
  <c r="H340" i="11"/>
  <c r="G340" i="11"/>
  <c r="E340" i="11"/>
  <c r="D340" i="11"/>
  <c r="F339" i="11"/>
  <c r="F338" i="11"/>
  <c r="F337" i="11"/>
  <c r="H336" i="11"/>
  <c r="G336" i="11"/>
  <c r="E336" i="11"/>
  <c r="D336" i="11"/>
  <c r="F335" i="11"/>
  <c r="F334" i="11"/>
  <c r="F333" i="11"/>
  <c r="H332" i="11"/>
  <c r="G332" i="11"/>
  <c r="E332" i="11"/>
  <c r="D332" i="11"/>
  <c r="F331" i="11"/>
  <c r="F330" i="11"/>
  <c r="F329" i="11"/>
  <c r="H328" i="11"/>
  <c r="G328" i="11"/>
  <c r="E328" i="11"/>
  <c r="D328" i="11"/>
  <c r="F327" i="11"/>
  <c r="F326" i="11"/>
  <c r="F325" i="11"/>
  <c r="F324" i="11"/>
  <c r="H323" i="11"/>
  <c r="G323" i="11"/>
  <c r="E323" i="11"/>
  <c r="D323" i="11"/>
  <c r="F319" i="11"/>
  <c r="H318" i="11"/>
  <c r="I318" i="11" s="1"/>
  <c r="G318" i="11"/>
  <c r="E318" i="11"/>
  <c r="D318" i="11"/>
  <c r="H317" i="11"/>
  <c r="G317" i="11"/>
  <c r="G315" i="11" s="1"/>
  <c r="E317" i="11"/>
  <c r="F317" i="11" s="1"/>
  <c r="D317" i="11"/>
  <c r="F316" i="11"/>
  <c r="F314" i="11"/>
  <c r="F313" i="11"/>
  <c r="F312" i="11"/>
  <c r="F311" i="11"/>
  <c r="H310" i="11"/>
  <c r="H309" i="11" s="1"/>
  <c r="G310" i="11"/>
  <c r="G309" i="11" s="1"/>
  <c r="G308" i="11" s="1"/>
  <c r="E310" i="11"/>
  <c r="E309" i="11" s="1"/>
  <c r="E308" i="11" s="1"/>
  <c r="D310" i="11"/>
  <c r="D309" i="11" s="1"/>
  <c r="J307" i="11"/>
  <c r="H307" i="11"/>
  <c r="G307" i="11"/>
  <c r="E307" i="11"/>
  <c r="D307" i="11"/>
  <c r="J306" i="11"/>
  <c r="H306" i="11"/>
  <c r="I306" i="11" s="1"/>
  <c r="G306" i="11"/>
  <c r="E306" i="11"/>
  <c r="D306" i="11"/>
  <c r="J305" i="11"/>
  <c r="J303" i="11" s="1"/>
  <c r="H305" i="11"/>
  <c r="G305" i="11"/>
  <c r="E305" i="11"/>
  <c r="D305" i="11"/>
  <c r="F304" i="11"/>
  <c r="F302" i="11"/>
  <c r="F301" i="11"/>
  <c r="F300" i="11"/>
  <c r="H299" i="11"/>
  <c r="G299" i="11"/>
  <c r="E299" i="11"/>
  <c r="D299" i="11"/>
  <c r="F298" i="11"/>
  <c r="F297" i="11"/>
  <c r="F296" i="11"/>
  <c r="H295" i="11"/>
  <c r="G295" i="11"/>
  <c r="E295" i="11"/>
  <c r="F295" i="11" s="1"/>
  <c r="D295" i="11"/>
  <c r="H294" i="11"/>
  <c r="I294" i="11" s="1"/>
  <c r="G294" i="11"/>
  <c r="E294" i="11"/>
  <c r="D294" i="11"/>
  <c r="H293" i="11"/>
  <c r="H291" i="11" s="1"/>
  <c r="G293" i="11"/>
  <c r="G291" i="11" s="1"/>
  <c r="E293" i="11"/>
  <c r="F293" i="11" s="1"/>
  <c r="D293" i="11"/>
  <c r="F292" i="11"/>
  <c r="F287" i="11"/>
  <c r="E286" i="11"/>
  <c r="E284" i="11" s="1"/>
  <c r="D286" i="11"/>
  <c r="D284" i="11" s="1"/>
  <c r="F285" i="11"/>
  <c r="H284" i="11"/>
  <c r="I284" i="11" s="1"/>
  <c r="G284" i="11"/>
  <c r="F283" i="11"/>
  <c r="F282" i="11"/>
  <c r="F281" i="11"/>
  <c r="H280" i="11"/>
  <c r="G280" i="11"/>
  <c r="E280" i="11"/>
  <c r="D280" i="11"/>
  <c r="F279" i="11"/>
  <c r="F278" i="11"/>
  <c r="F277" i="11"/>
  <c r="H276" i="11"/>
  <c r="G276" i="11"/>
  <c r="E276" i="11"/>
  <c r="D276" i="11"/>
  <c r="F275" i="11"/>
  <c r="F274" i="11"/>
  <c r="F273" i="11"/>
  <c r="H272" i="11"/>
  <c r="G272" i="11"/>
  <c r="E272" i="11"/>
  <c r="D272" i="11"/>
  <c r="E271" i="11"/>
  <c r="E169" i="11" s="1"/>
  <c r="D271" i="11"/>
  <c r="D268" i="11" s="1"/>
  <c r="E270" i="11"/>
  <c r="D270" i="11"/>
  <c r="F269" i="11"/>
  <c r="H268" i="11"/>
  <c r="G268" i="11"/>
  <c r="F266" i="11"/>
  <c r="F265" i="11"/>
  <c r="F264" i="11"/>
  <c r="F263" i="11"/>
  <c r="H262" i="11"/>
  <c r="G262" i="11"/>
  <c r="E262" i="11"/>
  <c r="D262" i="11"/>
  <c r="F261" i="11"/>
  <c r="F260" i="11"/>
  <c r="F259" i="11"/>
  <c r="F258" i="11"/>
  <c r="F257" i="11"/>
  <c r="H256" i="11"/>
  <c r="G256" i="11"/>
  <c r="E256" i="11"/>
  <c r="D256" i="11"/>
  <c r="F255" i="11"/>
  <c r="F254" i="11"/>
  <c r="F253" i="11"/>
  <c r="F252" i="11"/>
  <c r="H251" i="11"/>
  <c r="G251" i="11"/>
  <c r="E251" i="11"/>
  <c r="D251" i="11"/>
  <c r="F250" i="11"/>
  <c r="F249" i="11"/>
  <c r="F248" i="11"/>
  <c r="F247" i="11"/>
  <c r="H246" i="11"/>
  <c r="G246" i="11"/>
  <c r="E246" i="11"/>
  <c r="D246" i="11"/>
  <c r="F245" i="11"/>
  <c r="F244" i="11"/>
  <c r="F243" i="11"/>
  <c r="F242" i="11"/>
  <c r="H241" i="11"/>
  <c r="G241" i="11"/>
  <c r="E241" i="11"/>
  <c r="E240" i="11" s="1"/>
  <c r="D241" i="11"/>
  <c r="D240" i="11" s="1"/>
  <c r="F238" i="11"/>
  <c r="F237" i="11"/>
  <c r="F236" i="11"/>
  <c r="F235" i="11"/>
  <c r="H234" i="11"/>
  <c r="G234" i="11"/>
  <c r="E234" i="11"/>
  <c r="D234" i="11"/>
  <c r="F233" i="11"/>
  <c r="F232" i="11"/>
  <c r="F231" i="11"/>
  <c r="F230" i="11"/>
  <c r="H229" i="11"/>
  <c r="G229" i="11"/>
  <c r="E229" i="11"/>
  <c r="D229" i="11"/>
  <c r="F228" i="11"/>
  <c r="F227" i="11"/>
  <c r="F226" i="11"/>
  <c r="F225" i="11"/>
  <c r="H224" i="11"/>
  <c r="G224" i="11"/>
  <c r="E224" i="11"/>
  <c r="D224" i="11"/>
  <c r="F223" i="11"/>
  <c r="F222" i="11"/>
  <c r="F221" i="11"/>
  <c r="F220" i="11"/>
  <c r="H219" i="11"/>
  <c r="G219" i="11"/>
  <c r="E219" i="11"/>
  <c r="D219" i="11"/>
  <c r="F218" i="11"/>
  <c r="F217" i="11"/>
  <c r="F216" i="11"/>
  <c r="F215" i="11"/>
  <c r="H214" i="11"/>
  <c r="G214" i="11"/>
  <c r="E214" i="11"/>
  <c r="D214" i="11"/>
  <c r="F213" i="11"/>
  <c r="F212" i="11"/>
  <c r="F211" i="11"/>
  <c r="F210" i="11"/>
  <c r="H209" i="11"/>
  <c r="G209" i="11"/>
  <c r="E209" i="11"/>
  <c r="D209" i="11"/>
  <c r="F208" i="11"/>
  <c r="F207" i="11"/>
  <c r="F206" i="11"/>
  <c r="F205" i="11"/>
  <c r="H204" i="11"/>
  <c r="G204" i="11"/>
  <c r="E204" i="11"/>
  <c r="D204" i="11"/>
  <c r="F203" i="11"/>
  <c r="F202" i="11"/>
  <c r="F201" i="11"/>
  <c r="F200" i="11"/>
  <c r="F199" i="11"/>
  <c r="H198" i="11"/>
  <c r="G198" i="11"/>
  <c r="E198" i="11"/>
  <c r="D198" i="11"/>
  <c r="F197" i="11"/>
  <c r="F196" i="11"/>
  <c r="F195" i="11"/>
  <c r="F194" i="11"/>
  <c r="H193" i="11"/>
  <c r="G193" i="11"/>
  <c r="E193" i="11"/>
  <c r="D193" i="11"/>
  <c r="F192" i="11"/>
  <c r="F191" i="11"/>
  <c r="F190" i="11"/>
  <c r="F189" i="11"/>
  <c r="H188" i="11"/>
  <c r="G188" i="11"/>
  <c r="E188" i="11"/>
  <c r="D188" i="11"/>
  <c r="J187" i="11"/>
  <c r="J186" i="11" s="1"/>
  <c r="J173" i="11" s="1"/>
  <c r="J172" i="11" s="1"/>
  <c r="J166" i="11" s="1"/>
  <c r="F185" i="11"/>
  <c r="F184" i="11"/>
  <c r="F183" i="11"/>
  <c r="F182" i="11"/>
  <c r="H181" i="11"/>
  <c r="H180" i="11" s="1"/>
  <c r="G181" i="11"/>
  <c r="G180" i="11" s="1"/>
  <c r="E181" i="11"/>
  <c r="D181" i="11"/>
  <c r="D180" i="11" s="1"/>
  <c r="J180" i="11"/>
  <c r="F179" i="11"/>
  <c r="H178" i="11"/>
  <c r="G178" i="11"/>
  <c r="G169" i="11" s="1"/>
  <c r="F178" i="11"/>
  <c r="H177" i="11"/>
  <c r="H168" i="11" s="1"/>
  <c r="K168" i="11" s="1"/>
  <c r="G177" i="11"/>
  <c r="G168" i="11" s="1"/>
  <c r="F177" i="11"/>
  <c r="F176" i="11"/>
  <c r="E175" i="11"/>
  <c r="D175" i="11"/>
  <c r="D174" i="11" s="1"/>
  <c r="H170" i="11"/>
  <c r="G170" i="11"/>
  <c r="E170" i="11"/>
  <c r="D170" i="11"/>
  <c r="E168" i="11"/>
  <c r="F167" i="11"/>
  <c r="F165" i="11"/>
  <c r="F164" i="11"/>
  <c r="F163" i="11"/>
  <c r="H162" i="11"/>
  <c r="H161" i="11" s="1"/>
  <c r="I161" i="11" s="1"/>
  <c r="G162" i="11"/>
  <c r="G161" i="11" s="1"/>
  <c r="E162" i="11"/>
  <c r="E161" i="11" s="1"/>
  <c r="D162" i="11"/>
  <c r="D161" i="11" s="1"/>
  <c r="F160" i="11"/>
  <c r="F159" i="11"/>
  <c r="F158" i="11"/>
  <c r="E157" i="11"/>
  <c r="D157" i="11"/>
  <c r="F156" i="11"/>
  <c r="F155" i="11"/>
  <c r="F154" i="11"/>
  <c r="H153" i="11"/>
  <c r="H152" i="11" s="1"/>
  <c r="G153" i="11"/>
  <c r="G152" i="11" s="1"/>
  <c r="E153" i="11"/>
  <c r="D153" i="11"/>
  <c r="F151" i="11"/>
  <c r="F150" i="11"/>
  <c r="F149" i="11"/>
  <c r="H148" i="11"/>
  <c r="H147" i="11" s="1"/>
  <c r="G148" i="11"/>
  <c r="G147" i="11" s="1"/>
  <c r="E148" i="11"/>
  <c r="E147" i="11" s="1"/>
  <c r="D148" i="11"/>
  <c r="E146" i="11"/>
  <c r="D146" i="11"/>
  <c r="E145" i="11"/>
  <c r="D145" i="11"/>
  <c r="D143" i="11" s="1"/>
  <c r="D142" i="11" s="1"/>
  <c r="F144" i="11"/>
  <c r="H143" i="11"/>
  <c r="I143" i="11" s="1"/>
  <c r="G143" i="11"/>
  <c r="G142" i="11" s="1"/>
  <c r="F141" i="11"/>
  <c r="F140" i="11"/>
  <c r="F139" i="11"/>
  <c r="H138" i="11"/>
  <c r="G138" i="11"/>
  <c r="E138" i="11"/>
  <c r="D138" i="11"/>
  <c r="F137" i="11"/>
  <c r="F136" i="11"/>
  <c r="F135" i="11"/>
  <c r="H134" i="11"/>
  <c r="G134" i="11"/>
  <c r="E134" i="11"/>
  <c r="D134" i="11"/>
  <c r="F133" i="11"/>
  <c r="F132" i="11"/>
  <c r="F131" i="11"/>
  <c r="H130" i="11"/>
  <c r="G130" i="11"/>
  <c r="E130" i="11"/>
  <c r="D130" i="11"/>
  <c r="F129" i="11"/>
  <c r="F128" i="11"/>
  <c r="F127" i="11"/>
  <c r="H126" i="11"/>
  <c r="G126" i="11"/>
  <c r="E126" i="11"/>
  <c r="D126" i="11"/>
  <c r="F125" i="11"/>
  <c r="F124" i="11"/>
  <c r="F123" i="11"/>
  <c r="H122" i="11"/>
  <c r="I122" i="11" s="1"/>
  <c r="G122" i="11"/>
  <c r="E122" i="11"/>
  <c r="D122" i="11"/>
  <c r="F121" i="11"/>
  <c r="F120" i="11"/>
  <c r="F119" i="11"/>
  <c r="H118" i="11"/>
  <c r="G118" i="11"/>
  <c r="E118" i="11"/>
  <c r="D118" i="11"/>
  <c r="F117" i="11"/>
  <c r="F116" i="11"/>
  <c r="F115" i="11"/>
  <c r="H114" i="11"/>
  <c r="I114" i="11" s="1"/>
  <c r="G114" i="11"/>
  <c r="E114" i="11"/>
  <c r="D114" i="11"/>
  <c r="F111" i="11"/>
  <c r="F110" i="11"/>
  <c r="F109" i="11"/>
  <c r="H108" i="11"/>
  <c r="H107" i="11" s="1"/>
  <c r="H106" i="11" s="1"/>
  <c r="G108" i="11"/>
  <c r="G107" i="11" s="1"/>
  <c r="G106" i="11" s="1"/>
  <c r="G105" i="11" s="1"/>
  <c r="E108" i="11"/>
  <c r="D108" i="11"/>
  <c r="D107" i="11" s="1"/>
  <c r="D106" i="11" s="1"/>
  <c r="D105" i="11" s="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H82" i="11"/>
  <c r="H79" i="11" s="1"/>
  <c r="G82" i="11"/>
  <c r="G79" i="11" s="1"/>
  <c r="E82" i="11"/>
  <c r="D82" i="11"/>
  <c r="F81" i="11"/>
  <c r="F80" i="11"/>
  <c r="J79" i="11"/>
  <c r="D79" i="11"/>
  <c r="F78" i="11"/>
  <c r="F77" i="11"/>
  <c r="F76" i="11"/>
  <c r="F75" i="11"/>
  <c r="H74" i="11"/>
  <c r="G74" i="11"/>
  <c r="G73" i="11" s="1"/>
  <c r="G72" i="11" s="1"/>
  <c r="G71" i="11" s="1"/>
  <c r="E74" i="11"/>
  <c r="E73" i="11" s="1"/>
  <c r="E72" i="11" s="1"/>
  <c r="D74" i="11"/>
  <c r="D73" i="11" s="1"/>
  <c r="D72" i="11" s="1"/>
  <c r="D71" i="11" s="1"/>
  <c r="H73" i="11"/>
  <c r="F70" i="11"/>
  <c r="F69" i="11"/>
  <c r="F68" i="11"/>
  <c r="F67" i="11"/>
  <c r="H66" i="11"/>
  <c r="H65" i="11" s="1"/>
  <c r="G66" i="11"/>
  <c r="G65" i="11" s="1"/>
  <c r="G64" i="11" s="1"/>
  <c r="E66" i="11"/>
  <c r="E65" i="11" s="1"/>
  <c r="E64" i="11" s="1"/>
  <c r="D66" i="11"/>
  <c r="D65" i="11" s="1"/>
  <c r="D64" i="11" s="1"/>
  <c r="H63" i="11"/>
  <c r="G63" i="11"/>
  <c r="E63" i="11"/>
  <c r="D63" i="11"/>
  <c r="D21" i="11" s="1"/>
  <c r="J62" i="11"/>
  <c r="H62" i="11"/>
  <c r="I62" i="11" s="1"/>
  <c r="G62" i="11"/>
  <c r="E62" i="11"/>
  <c r="D62" i="11"/>
  <c r="J61" i="11"/>
  <c r="H61" i="11"/>
  <c r="G61" i="11"/>
  <c r="E61" i="11"/>
  <c r="D61" i="11"/>
  <c r="F60" i="11"/>
  <c r="F58" i="11"/>
  <c r="F57" i="11"/>
  <c r="F56" i="11"/>
  <c r="H55" i="11"/>
  <c r="G55" i="11"/>
  <c r="G42" i="11" s="1"/>
  <c r="G41" i="11" s="1"/>
  <c r="E55" i="11"/>
  <c r="D55" i="11"/>
  <c r="F54" i="11"/>
  <c r="F53" i="11"/>
  <c r="F52" i="11"/>
  <c r="H51" i="11"/>
  <c r="G51" i="11"/>
  <c r="E51" i="11"/>
  <c r="D51" i="11"/>
  <c r="F50" i="11"/>
  <c r="F49" i="11"/>
  <c r="F48" i="11"/>
  <c r="H47" i="11"/>
  <c r="G47" i="11"/>
  <c r="E47" i="11"/>
  <c r="D47" i="11"/>
  <c r="F46" i="11"/>
  <c r="F45" i="11"/>
  <c r="F44" i="11"/>
  <c r="H43" i="11"/>
  <c r="G43" i="11"/>
  <c r="E43" i="11"/>
  <c r="D43" i="11"/>
  <c r="J42" i="11"/>
  <c r="J41" i="11" s="1"/>
  <c r="F40" i="11"/>
  <c r="F39" i="11"/>
  <c r="F38" i="11"/>
  <c r="H37" i="11"/>
  <c r="I37" i="11" s="1"/>
  <c r="G37" i="11"/>
  <c r="G36" i="11" s="1"/>
  <c r="E37" i="11"/>
  <c r="D37" i="11"/>
  <c r="D36" i="11" s="1"/>
  <c r="H36" i="11"/>
  <c r="I36" i="11" s="1"/>
  <c r="F35" i="11"/>
  <c r="F34" i="11"/>
  <c r="F33" i="11"/>
  <c r="F32" i="11"/>
  <c r="H31" i="11"/>
  <c r="G31" i="11"/>
  <c r="G30" i="11" s="1"/>
  <c r="E31" i="11"/>
  <c r="D31" i="11"/>
  <c r="D29" i="11" s="1"/>
  <c r="D28" i="11" s="1"/>
  <c r="F26" i="11"/>
  <c r="H25" i="11"/>
  <c r="G25" i="11"/>
  <c r="E25" i="11"/>
  <c r="D25" i="11"/>
  <c r="H24" i="11"/>
  <c r="G24" i="11"/>
  <c r="E24" i="11"/>
  <c r="D24" i="11"/>
  <c r="H21" i="11"/>
  <c r="D42" i="11" l="1"/>
  <c r="D41" i="11" s="1"/>
  <c r="D27" i="11" s="1"/>
  <c r="F37" i="11"/>
  <c r="I51" i="11"/>
  <c r="J59" i="11"/>
  <c r="G21" i="11"/>
  <c r="I130" i="11"/>
  <c r="I268" i="11"/>
  <c r="F51" i="11"/>
  <c r="F130" i="11"/>
  <c r="G19" i="11"/>
  <c r="D303" i="11"/>
  <c r="I147" i="11"/>
  <c r="H322" i="11"/>
  <c r="H321" i="11" s="1"/>
  <c r="H320" i="11" s="1"/>
  <c r="I320" i="11" s="1"/>
  <c r="F299" i="11"/>
  <c r="E322" i="11"/>
  <c r="E321" i="11" s="1"/>
  <c r="E320" i="11" s="1"/>
  <c r="I73" i="11"/>
  <c r="F188" i="11"/>
  <c r="F193" i="11"/>
  <c r="F198" i="11"/>
  <c r="D187" i="11"/>
  <c r="I291" i="11"/>
  <c r="I317" i="11"/>
  <c r="I66" i="11"/>
  <c r="I138" i="11"/>
  <c r="E21" i="11"/>
  <c r="I74" i="11"/>
  <c r="I178" i="11"/>
  <c r="I188" i="11"/>
  <c r="I193" i="11"/>
  <c r="I198" i="11"/>
  <c r="F306" i="11"/>
  <c r="I65" i="11"/>
  <c r="I55" i="11"/>
  <c r="I61" i="11"/>
  <c r="I79" i="11"/>
  <c r="G113" i="11"/>
  <c r="G112" i="11" s="1"/>
  <c r="G104" i="11" s="1"/>
  <c r="I118" i="11"/>
  <c r="F148" i="11"/>
  <c r="D113" i="11"/>
  <c r="D112" i="11" s="1"/>
  <c r="D169" i="11"/>
  <c r="D20" i="11" s="1"/>
  <c r="F175" i="11"/>
  <c r="G187" i="11"/>
  <c r="G186" i="11" s="1"/>
  <c r="F204" i="11"/>
  <c r="F209" i="11"/>
  <c r="F214" i="11"/>
  <c r="F219" i="11"/>
  <c r="F224" i="11"/>
  <c r="F229" i="11"/>
  <c r="F234" i="11"/>
  <c r="F340" i="11"/>
  <c r="E20" i="11"/>
  <c r="I31" i="11"/>
  <c r="I47" i="11"/>
  <c r="I63" i="11"/>
  <c r="I108" i="11"/>
  <c r="H169" i="11"/>
  <c r="I169" i="11" s="1"/>
  <c r="I204" i="11"/>
  <c r="I209" i="11"/>
  <c r="I214" i="11"/>
  <c r="I219" i="11"/>
  <c r="I224" i="11"/>
  <c r="I229" i="11"/>
  <c r="I234" i="11"/>
  <c r="I295" i="11"/>
  <c r="I299" i="11"/>
  <c r="I305" i="11"/>
  <c r="F307" i="11"/>
  <c r="I309" i="11"/>
  <c r="I340" i="11"/>
  <c r="H42" i="11"/>
  <c r="I42" i="11" s="1"/>
  <c r="I152" i="11"/>
  <c r="G267" i="11"/>
  <c r="I276" i="11"/>
  <c r="I336" i="11"/>
  <c r="F126" i="11"/>
  <c r="I134" i="11"/>
  <c r="F145" i="11"/>
  <c r="F61" i="11" s="1"/>
  <c r="D168" i="11"/>
  <c r="D19" i="11" s="1"/>
  <c r="H175" i="11"/>
  <c r="H174" i="11" s="1"/>
  <c r="H187" i="11"/>
  <c r="H186" i="11" s="1"/>
  <c r="I186" i="11" s="1"/>
  <c r="I241" i="11"/>
  <c r="I246" i="11"/>
  <c r="I251" i="11"/>
  <c r="I256" i="11"/>
  <c r="G240" i="11"/>
  <c r="I272" i="11"/>
  <c r="E291" i="11"/>
  <c r="E290" i="11" s="1"/>
  <c r="I307" i="11"/>
  <c r="I332" i="11"/>
  <c r="E19" i="11"/>
  <c r="D59" i="11"/>
  <c r="H240" i="11"/>
  <c r="I328" i="11"/>
  <c r="F24" i="11"/>
  <c r="D30" i="11"/>
  <c r="E59" i="11"/>
  <c r="I106" i="11"/>
  <c r="I126" i="11"/>
  <c r="I170" i="11"/>
  <c r="G20" i="11"/>
  <c r="I180" i="11"/>
  <c r="D291" i="11"/>
  <c r="D290" i="11" s="1"/>
  <c r="I280" i="11"/>
  <c r="H30" i="11"/>
  <c r="I30" i="11" s="1"/>
  <c r="H72" i="11"/>
  <c r="F108" i="11"/>
  <c r="H113" i="11"/>
  <c r="F122" i="11"/>
  <c r="F138" i="11"/>
  <c r="E152" i="11"/>
  <c r="F161" i="11"/>
  <c r="H267" i="11"/>
  <c r="I267" i="11" s="1"/>
  <c r="E315" i="11"/>
  <c r="D322" i="11"/>
  <c r="D321" i="11" s="1"/>
  <c r="F332" i="11"/>
  <c r="G322" i="11"/>
  <c r="G321" i="11" s="1"/>
  <c r="G320" i="11" s="1"/>
  <c r="I310" i="11"/>
  <c r="I262" i="11"/>
  <c r="I162" i="11"/>
  <c r="I82" i="11"/>
  <c r="H64" i="11"/>
  <c r="I64" i="11" s="1"/>
  <c r="G22" i="11"/>
  <c r="H19" i="11"/>
  <c r="H20" i="11"/>
  <c r="H29" i="11"/>
  <c r="F31" i="11"/>
  <c r="F43" i="11"/>
  <c r="G59" i="11"/>
  <c r="F66" i="11"/>
  <c r="F82" i="11"/>
  <c r="F118" i="11"/>
  <c r="F134" i="11"/>
  <c r="F146" i="11"/>
  <c r="F62" i="11" s="1"/>
  <c r="G175" i="11"/>
  <c r="G174" i="11" s="1"/>
  <c r="G173" i="11" s="1"/>
  <c r="E289" i="11"/>
  <c r="E288" i="11" s="1"/>
  <c r="F323" i="11"/>
  <c r="I293" i="11"/>
  <c r="I181" i="11"/>
  <c r="I177" i="11"/>
  <c r="I153" i="11"/>
  <c r="I25" i="11"/>
  <c r="I20" i="11" s="1"/>
  <c r="H59" i="11"/>
  <c r="I59" i="11" s="1"/>
  <c r="G239" i="11"/>
  <c r="G303" i="11"/>
  <c r="I168" i="11"/>
  <c r="I148" i="11"/>
  <c r="I24" i="11"/>
  <c r="I323" i="11"/>
  <c r="I187" i="11"/>
  <c r="I107" i="11"/>
  <c r="I43" i="11"/>
  <c r="G290" i="11"/>
  <c r="G289" i="11"/>
  <c r="G288" i="11" s="1"/>
  <c r="H290" i="11"/>
  <c r="H289" i="11"/>
  <c r="D267" i="11"/>
  <c r="D239" i="11" s="1"/>
  <c r="E22" i="11"/>
  <c r="F25" i="11"/>
  <c r="F55" i="11"/>
  <c r="F74" i="11"/>
  <c r="E79" i="11"/>
  <c r="F79" i="11" s="1"/>
  <c r="E107" i="11"/>
  <c r="F107" i="11" s="1"/>
  <c r="F114" i="11"/>
  <c r="E143" i="11"/>
  <c r="D147" i="11"/>
  <c r="F147" i="11" s="1"/>
  <c r="D152" i="11"/>
  <c r="F152" i="11" s="1"/>
  <c r="F157" i="11"/>
  <c r="F181" i="11"/>
  <c r="E187" i="11"/>
  <c r="E186" i="11" s="1"/>
  <c r="F270" i="11"/>
  <c r="F272" i="11"/>
  <c r="F294" i="11"/>
  <c r="E303" i="11"/>
  <c r="F303" i="11" s="1"/>
  <c r="F310" i="11"/>
  <c r="F318" i="11"/>
  <c r="F336" i="11"/>
  <c r="F64" i="11"/>
  <c r="F284" i="11"/>
  <c r="F322" i="11"/>
  <c r="E29" i="11"/>
  <c r="E30" i="11"/>
  <c r="F30" i="11" s="1"/>
  <c r="E36" i="11"/>
  <c r="F36" i="11" s="1"/>
  <c r="F47" i="11"/>
  <c r="F63" i="11"/>
  <c r="F241" i="11"/>
  <c r="F246" i="11"/>
  <c r="F251" i="11"/>
  <c r="F256" i="11"/>
  <c r="F271" i="11"/>
  <c r="F280" i="11"/>
  <c r="F286" i="11"/>
  <c r="H303" i="11"/>
  <c r="I303" i="11" s="1"/>
  <c r="H315" i="11"/>
  <c r="I315" i="11" s="1"/>
  <c r="F328" i="11"/>
  <c r="F59" i="11"/>
  <c r="D104" i="11"/>
  <c r="F169" i="11"/>
  <c r="F170" i="11"/>
  <c r="F262" i="11"/>
  <c r="E268" i="11"/>
  <c r="F276" i="11"/>
  <c r="D315" i="11"/>
  <c r="D22" i="11"/>
  <c r="H308" i="11"/>
  <c r="I308" i="11" s="1"/>
  <c r="D320" i="11"/>
  <c r="H22" i="11"/>
  <c r="E71" i="11"/>
  <c r="F71" i="11" s="1"/>
  <c r="F72" i="11"/>
  <c r="F309" i="11"/>
  <c r="D308" i="11"/>
  <c r="F308" i="11" s="1"/>
  <c r="G29" i="11"/>
  <c r="G28" i="11" s="1"/>
  <c r="G27" i="11" s="1"/>
  <c r="H105" i="11"/>
  <c r="I105" i="11" s="1"/>
  <c r="H112" i="11"/>
  <c r="E106" i="11"/>
  <c r="H142" i="11"/>
  <c r="I142" i="11" s="1"/>
  <c r="F143" i="11"/>
  <c r="F153" i="11"/>
  <c r="F162" i="11"/>
  <c r="E174" i="11"/>
  <c r="E180" i="11"/>
  <c r="F180" i="11" s="1"/>
  <c r="D186" i="11"/>
  <c r="F305" i="11"/>
  <c r="F65" i="11"/>
  <c r="F73" i="11"/>
  <c r="K170" i="11"/>
  <c r="E42" i="11"/>
  <c r="G172" i="11" l="1"/>
  <c r="F290" i="11"/>
  <c r="I21" i="11"/>
  <c r="I240" i="11"/>
  <c r="F187" i="11"/>
  <c r="I113" i="11"/>
  <c r="F320" i="11"/>
  <c r="D289" i="11"/>
  <c r="F168" i="11"/>
  <c r="I112" i="11"/>
  <c r="F19" i="11"/>
  <c r="H41" i="11"/>
  <c r="I41" i="11" s="1"/>
  <c r="F22" i="11"/>
  <c r="F315" i="11"/>
  <c r="I290" i="11"/>
  <c r="F291" i="11"/>
  <c r="I22" i="11"/>
  <c r="G171" i="11"/>
  <c r="G166" i="11"/>
  <c r="G17" i="11" s="1"/>
  <c r="F113" i="11"/>
  <c r="I322" i="11"/>
  <c r="I321" i="11"/>
  <c r="H71" i="11"/>
  <c r="I71" i="11" s="1"/>
  <c r="I72" i="11"/>
  <c r="H239" i="11"/>
  <c r="I239" i="11" s="1"/>
  <c r="I174" i="11"/>
  <c r="H288" i="11"/>
  <c r="I288" i="11" s="1"/>
  <c r="I289" i="11"/>
  <c r="I19" i="11"/>
  <c r="H28" i="11"/>
  <c r="I28" i="11" s="1"/>
  <c r="I29" i="11"/>
  <c r="I175" i="11"/>
  <c r="F240" i="11"/>
  <c r="E142" i="11"/>
  <c r="E113" i="11"/>
  <c r="E112" i="11" s="1"/>
  <c r="F112" i="11" s="1"/>
  <c r="F21" i="11"/>
  <c r="E28" i="11"/>
  <c r="F28" i="11" s="1"/>
  <c r="F29" i="11"/>
  <c r="F321" i="11"/>
  <c r="F268" i="11"/>
  <c r="F267" i="11" s="1"/>
  <c r="E267" i="11"/>
  <c r="E239" i="11" s="1"/>
  <c r="F239" i="11" s="1"/>
  <c r="F20" i="11"/>
  <c r="F174" i="11"/>
  <c r="E173" i="11"/>
  <c r="H104" i="11"/>
  <c r="I104" i="11" s="1"/>
  <c r="H173" i="11"/>
  <c r="I173" i="11" s="1"/>
  <c r="F186" i="11"/>
  <c r="D173" i="11"/>
  <c r="D172" i="11" s="1"/>
  <c r="F42" i="11"/>
  <c r="E41" i="11"/>
  <c r="E105" i="11"/>
  <c r="F106" i="11"/>
  <c r="G338" i="9"/>
  <c r="G334" i="9"/>
  <c r="G330" i="9"/>
  <c r="G326" i="9"/>
  <c r="G321" i="9"/>
  <c r="G316" i="9"/>
  <c r="G315" i="9"/>
  <c r="G308" i="9"/>
  <c r="G307" i="9" s="1"/>
  <c r="G306" i="9" s="1"/>
  <c r="G305" i="9"/>
  <c r="G304" i="9"/>
  <c r="G303" i="9"/>
  <c r="G297" i="9"/>
  <c r="G293" i="9"/>
  <c r="G292" i="9"/>
  <c r="G291" i="9"/>
  <c r="G282" i="9"/>
  <c r="G278" i="9"/>
  <c r="G274" i="9"/>
  <c r="G270" i="9"/>
  <c r="G260" i="9"/>
  <c r="G266" i="9"/>
  <c r="G254" i="9"/>
  <c r="G249" i="9"/>
  <c r="G244" i="9"/>
  <c r="G239" i="9"/>
  <c r="G232" i="9"/>
  <c r="G227" i="9"/>
  <c r="G222" i="9"/>
  <c r="G217" i="9"/>
  <c r="G212" i="9"/>
  <c r="G207" i="9"/>
  <c r="G202" i="9"/>
  <c r="G196" i="9"/>
  <c r="G191" i="9"/>
  <c r="G186" i="9"/>
  <c r="G179" i="9"/>
  <c r="G178" i="9" s="1"/>
  <c r="G176" i="9"/>
  <c r="G167" i="9" s="1"/>
  <c r="G175" i="9"/>
  <c r="G168" i="9"/>
  <c r="G160" i="9"/>
  <c r="G159" i="9" s="1"/>
  <c r="G151" i="9"/>
  <c r="G150" i="9" s="1"/>
  <c r="G146" i="9"/>
  <c r="G145" i="9" s="1"/>
  <c r="G141" i="9"/>
  <c r="G140" i="9" s="1"/>
  <c r="G136" i="9"/>
  <c r="G132" i="9"/>
  <c r="G128" i="9"/>
  <c r="G124" i="9"/>
  <c r="G120" i="9"/>
  <c r="G116" i="9"/>
  <c r="G112" i="9"/>
  <c r="G106" i="9"/>
  <c r="G105" i="9" s="1"/>
  <c r="G104" i="9" s="1"/>
  <c r="G103" i="9" s="1"/>
  <c r="G80" i="9"/>
  <c r="G77" i="9" s="1"/>
  <c r="G72" i="9"/>
  <c r="G71" i="9" s="1"/>
  <c r="G70" i="9" s="1"/>
  <c r="G69" i="9" s="1"/>
  <c r="G64" i="9"/>
  <c r="G63" i="9" s="1"/>
  <c r="G62" i="9" s="1"/>
  <c r="G61" i="9"/>
  <c r="G60" i="9"/>
  <c r="G59" i="9"/>
  <c r="G53" i="9"/>
  <c r="G49" i="9"/>
  <c r="G45" i="9"/>
  <c r="G41" i="9"/>
  <c r="G35" i="9"/>
  <c r="G34" i="9" s="1"/>
  <c r="G29" i="9"/>
  <c r="G28" i="9" s="1"/>
  <c r="G23" i="9"/>
  <c r="G22" i="9"/>
  <c r="G20" i="9" s="1"/>
  <c r="G185" i="9" l="1"/>
  <c r="G184" i="9" s="1"/>
  <c r="G19" i="9"/>
  <c r="G173" i="9"/>
  <c r="G172" i="9" s="1"/>
  <c r="G289" i="9"/>
  <c r="G313" i="9"/>
  <c r="G265" i="9"/>
  <c r="D288" i="11"/>
  <c r="F288" i="11" s="1"/>
  <c r="F289" i="11"/>
  <c r="H27" i="11"/>
  <c r="I27" i="11" s="1"/>
  <c r="G238" i="9"/>
  <c r="F142" i="11"/>
  <c r="K113" i="11"/>
  <c r="F105" i="11"/>
  <c r="E104" i="11"/>
  <c r="F104" i="11" s="1"/>
  <c r="D171" i="11"/>
  <c r="D166" i="11"/>
  <c r="D17" i="11" s="1"/>
  <c r="F41" i="11"/>
  <c r="E27" i="11"/>
  <c r="F27" i="11" s="1"/>
  <c r="H172" i="11"/>
  <c r="I172" i="11" s="1"/>
  <c r="F173" i="11"/>
  <c r="E172" i="11"/>
  <c r="G40" i="9"/>
  <c r="G39" i="9" s="1"/>
  <c r="G166" i="9"/>
  <c r="G17" i="9" s="1"/>
  <c r="G301" i="9"/>
  <c r="G171" i="9"/>
  <c r="G18" i="9"/>
  <c r="G57" i="9"/>
  <c r="G111" i="9"/>
  <c r="G110" i="9" s="1"/>
  <c r="G102" i="9" s="1"/>
  <c r="G320" i="9"/>
  <c r="G319" i="9" s="1"/>
  <c r="G318" i="9" s="1"/>
  <c r="G287" i="9"/>
  <c r="G286" i="9" s="1"/>
  <c r="G288" i="9"/>
  <c r="G237" i="9"/>
  <c r="G27" i="9"/>
  <c r="G26" i="9" s="1"/>
  <c r="G25" i="9" l="1"/>
  <c r="G170" i="9"/>
  <c r="G164" i="9" s="1"/>
  <c r="G15" i="9" s="1"/>
  <c r="H171" i="11"/>
  <c r="I171" i="11" s="1"/>
  <c r="H166" i="11"/>
  <c r="I166" i="11" s="1"/>
  <c r="I17" i="11" s="1"/>
  <c r="F172" i="11"/>
  <c r="E166" i="11"/>
  <c r="E171" i="11"/>
  <c r="F171" i="11" s="1"/>
  <c r="G169" i="9"/>
  <c r="I281" i="9"/>
  <c r="F281" i="9"/>
  <c r="I280" i="9"/>
  <c r="F280" i="9"/>
  <c r="I279" i="9"/>
  <c r="F279" i="9"/>
  <c r="H278" i="9"/>
  <c r="I278" i="9" s="1"/>
  <c r="E278" i="9"/>
  <c r="D278" i="9"/>
  <c r="D338" i="9"/>
  <c r="D334" i="9"/>
  <c r="D330" i="9"/>
  <c r="D326" i="9"/>
  <c r="D321" i="9"/>
  <c r="D316" i="9"/>
  <c r="D315" i="9"/>
  <c r="D308" i="9"/>
  <c r="D307" i="9" s="1"/>
  <c r="D306" i="9" s="1"/>
  <c r="D305" i="9"/>
  <c r="D304" i="9"/>
  <c r="D303" i="9"/>
  <c r="D297" i="9"/>
  <c r="D293" i="9"/>
  <c r="D292" i="9"/>
  <c r="D291" i="9"/>
  <c r="D284" i="9"/>
  <c r="D282" i="9" s="1"/>
  <c r="D274" i="9"/>
  <c r="D270" i="9"/>
  <c r="D260" i="9"/>
  <c r="D269" i="9"/>
  <c r="D167" i="9" s="1"/>
  <c r="D268" i="9"/>
  <c r="D254" i="9"/>
  <c r="D249" i="9"/>
  <c r="D244" i="9"/>
  <c r="D239" i="9"/>
  <c r="D232" i="9"/>
  <c r="D227" i="9"/>
  <c r="D222" i="9"/>
  <c r="D217" i="9"/>
  <c r="D212" i="9"/>
  <c r="D207" i="9"/>
  <c r="D202" i="9"/>
  <c r="D196" i="9"/>
  <c r="D191" i="9"/>
  <c r="D186" i="9"/>
  <c r="D179" i="9"/>
  <c r="D178" i="9" s="1"/>
  <c r="D173" i="9"/>
  <c r="D172" i="9" s="1"/>
  <c r="D168" i="9"/>
  <c r="D19" i="9" s="1"/>
  <c r="D160" i="9"/>
  <c r="D159" i="9" s="1"/>
  <c r="D155" i="9"/>
  <c r="D151" i="9"/>
  <c r="D146" i="9"/>
  <c r="D145" i="9" s="1"/>
  <c r="D144" i="9"/>
  <c r="D60" i="9" s="1"/>
  <c r="D143" i="9"/>
  <c r="D136" i="9"/>
  <c r="D132" i="9"/>
  <c r="D128" i="9"/>
  <c r="D124" i="9"/>
  <c r="D120" i="9"/>
  <c r="D116" i="9"/>
  <c r="D112" i="9"/>
  <c r="D106" i="9"/>
  <c r="D105" i="9" s="1"/>
  <c r="D104" i="9" s="1"/>
  <c r="D103" i="9" s="1"/>
  <c r="D80" i="9"/>
  <c r="D77" i="9" s="1"/>
  <c r="D72" i="9"/>
  <c r="D71" i="9" s="1"/>
  <c r="D70" i="9" s="1"/>
  <c r="D69" i="9" s="1"/>
  <c r="D64" i="9"/>
  <c r="D63" i="9" s="1"/>
  <c r="D62" i="9" s="1"/>
  <c r="D61" i="9"/>
  <c r="D53" i="9"/>
  <c r="D49" i="9"/>
  <c r="D45" i="9"/>
  <c r="D41" i="9"/>
  <c r="D35" i="9"/>
  <c r="D34" i="9" s="1"/>
  <c r="D29" i="9"/>
  <c r="D28" i="9" s="1"/>
  <c r="D23" i="9"/>
  <c r="D22" i="9"/>
  <c r="D20" i="9" s="1"/>
  <c r="D166" i="9" l="1"/>
  <c r="D289" i="9"/>
  <c r="D313" i="9"/>
  <c r="D141" i="9"/>
  <c r="D140" i="9" s="1"/>
  <c r="D59" i="9"/>
  <c r="D185" i="9"/>
  <c r="D184" i="9" s="1"/>
  <c r="D171" i="9" s="1"/>
  <c r="D111" i="9"/>
  <c r="H17" i="11"/>
  <c r="F166" i="11"/>
  <c r="F17" i="11" s="1"/>
  <c r="E17" i="11"/>
  <c r="D320" i="9"/>
  <c r="D319" i="9" s="1"/>
  <c r="D318" i="9" s="1"/>
  <c r="D238" i="9"/>
  <c r="D150" i="9"/>
  <c r="D301" i="9"/>
  <c r="D40" i="9"/>
  <c r="D39" i="9" s="1"/>
  <c r="D266" i="9"/>
  <c r="D265" i="9" s="1"/>
  <c r="D237" i="9" s="1"/>
  <c r="F278" i="9"/>
  <c r="D287" i="9"/>
  <c r="D286" i="9" s="1"/>
  <c r="D288" i="9"/>
  <c r="D18" i="9"/>
  <c r="D27" i="9"/>
  <c r="D26" i="9" s="1"/>
  <c r="D110" i="9"/>
  <c r="D102" i="9" s="1"/>
  <c r="D25" i="9" l="1"/>
  <c r="D170" i="9"/>
  <c r="D169" i="9" s="1"/>
  <c r="D17" i="9"/>
  <c r="D57" i="9"/>
  <c r="E268" i="9"/>
  <c r="E269" i="9"/>
  <c r="F269" i="9" s="1"/>
  <c r="H175" i="9"/>
  <c r="H166" i="9" s="1"/>
  <c r="H176" i="9"/>
  <c r="E284" i="9"/>
  <c r="E143" i="9"/>
  <c r="E144" i="9"/>
  <c r="E60" i="9" s="1"/>
  <c r="I341" i="9"/>
  <c r="I340" i="9"/>
  <c r="I339" i="9"/>
  <c r="I337" i="9"/>
  <c r="I336" i="9"/>
  <c r="I335" i="9"/>
  <c r="I333" i="9"/>
  <c r="I332" i="9"/>
  <c r="I331" i="9"/>
  <c r="I329" i="9"/>
  <c r="I328" i="9"/>
  <c r="I327" i="9"/>
  <c r="I325" i="9"/>
  <c r="I324" i="9"/>
  <c r="I323" i="9"/>
  <c r="I322" i="9"/>
  <c r="I317" i="9"/>
  <c r="I314" i="9"/>
  <c r="I312" i="9"/>
  <c r="I311" i="9"/>
  <c r="I310" i="9"/>
  <c r="I309" i="9"/>
  <c r="I302" i="9"/>
  <c r="I300" i="9"/>
  <c r="I299" i="9"/>
  <c r="I298" i="9"/>
  <c r="I296" i="9"/>
  <c r="I295" i="9"/>
  <c r="I294" i="9"/>
  <c r="I290" i="9"/>
  <c r="I285" i="9"/>
  <c r="I284" i="9"/>
  <c r="I283" i="9"/>
  <c r="I277" i="9"/>
  <c r="I276" i="9"/>
  <c r="I275" i="9"/>
  <c r="I273" i="9"/>
  <c r="I272" i="9"/>
  <c r="I271" i="9"/>
  <c r="I264" i="9"/>
  <c r="I263" i="9"/>
  <c r="I262" i="9"/>
  <c r="I261" i="9"/>
  <c r="I259" i="9"/>
  <c r="I269" i="9"/>
  <c r="I268" i="9"/>
  <c r="I267" i="9"/>
  <c r="I258" i="9"/>
  <c r="I257" i="9"/>
  <c r="I256" i="9"/>
  <c r="I255" i="9"/>
  <c r="I253" i="9"/>
  <c r="I252" i="9"/>
  <c r="I251" i="9"/>
  <c r="I250" i="9"/>
  <c r="I248" i="9"/>
  <c r="I247" i="9"/>
  <c r="I246" i="9"/>
  <c r="I245" i="9"/>
  <c r="I243" i="9"/>
  <c r="I242" i="9"/>
  <c r="I241" i="9"/>
  <c r="I240" i="9"/>
  <c r="I236" i="9"/>
  <c r="I235" i="9"/>
  <c r="I234" i="9"/>
  <c r="I233" i="9"/>
  <c r="I231" i="9"/>
  <c r="I230" i="9"/>
  <c r="I229" i="9"/>
  <c r="I228" i="9"/>
  <c r="I226" i="9"/>
  <c r="I225" i="9"/>
  <c r="I224" i="9"/>
  <c r="I223" i="9"/>
  <c r="I221" i="9"/>
  <c r="I220" i="9"/>
  <c r="I219" i="9"/>
  <c r="I218" i="9"/>
  <c r="I216" i="9"/>
  <c r="I215" i="9"/>
  <c r="I214" i="9"/>
  <c r="I213" i="9"/>
  <c r="I211" i="9"/>
  <c r="I210" i="9"/>
  <c r="I209" i="9"/>
  <c r="I208" i="9"/>
  <c r="I206" i="9"/>
  <c r="I205" i="9"/>
  <c r="I204" i="9"/>
  <c r="I203" i="9"/>
  <c r="I201" i="9"/>
  <c r="I200" i="9"/>
  <c r="I199" i="9"/>
  <c r="I198" i="9"/>
  <c r="I197" i="9"/>
  <c r="I195" i="9"/>
  <c r="I194" i="9"/>
  <c r="I193" i="9"/>
  <c r="I192" i="9"/>
  <c r="I190" i="9"/>
  <c r="I189" i="9"/>
  <c r="I188" i="9"/>
  <c r="I187" i="9"/>
  <c r="I183" i="9"/>
  <c r="I182" i="9"/>
  <c r="I181" i="9"/>
  <c r="I180" i="9"/>
  <c r="I177" i="9"/>
  <c r="I176" i="9"/>
  <c r="I174" i="9"/>
  <c r="I165" i="9"/>
  <c r="I163" i="9"/>
  <c r="I162" i="9"/>
  <c r="I161" i="9"/>
  <c r="I158" i="9"/>
  <c r="I157" i="9"/>
  <c r="I156" i="9"/>
  <c r="I155" i="9"/>
  <c r="I154" i="9"/>
  <c r="I153" i="9"/>
  <c r="I152" i="9"/>
  <c r="I149" i="9"/>
  <c r="I148" i="9"/>
  <c r="I147" i="9"/>
  <c r="I144" i="9"/>
  <c r="I143" i="9"/>
  <c r="I142" i="9"/>
  <c r="I139" i="9"/>
  <c r="I138" i="9"/>
  <c r="I137" i="9"/>
  <c r="I135" i="9"/>
  <c r="I134" i="9"/>
  <c r="I133" i="9"/>
  <c r="I131" i="9"/>
  <c r="I130" i="9"/>
  <c r="I129" i="9"/>
  <c r="I127" i="9"/>
  <c r="I126" i="9"/>
  <c r="I125" i="9"/>
  <c r="I123" i="9"/>
  <c r="I122" i="9"/>
  <c r="I121" i="9"/>
  <c r="I119" i="9"/>
  <c r="I118" i="9"/>
  <c r="I117" i="9"/>
  <c r="I115" i="9"/>
  <c r="I114" i="9"/>
  <c r="I113" i="9"/>
  <c r="I109" i="9"/>
  <c r="I108" i="9"/>
  <c r="I107" i="9"/>
  <c r="I101" i="9"/>
  <c r="I100" i="9"/>
  <c r="I99" i="9"/>
  <c r="I98" i="9"/>
  <c r="I97" i="9"/>
  <c r="I96" i="9"/>
  <c r="I95" i="9"/>
  <c r="I94" i="9"/>
  <c r="I93" i="9"/>
  <c r="I92" i="9"/>
  <c r="I91" i="9"/>
  <c r="I90" i="9"/>
  <c r="I89" i="9"/>
  <c r="I88" i="9"/>
  <c r="I87" i="9"/>
  <c r="I86" i="9"/>
  <c r="I85" i="9"/>
  <c r="I84" i="9"/>
  <c r="I83" i="9"/>
  <c r="I82" i="9"/>
  <c r="I81" i="9"/>
  <c r="I79" i="9"/>
  <c r="I78" i="9"/>
  <c r="I76" i="9"/>
  <c r="I75" i="9"/>
  <c r="I74" i="9"/>
  <c r="I73" i="9"/>
  <c r="I68" i="9"/>
  <c r="I67" i="9"/>
  <c r="I66" i="9"/>
  <c r="I65" i="9"/>
  <c r="I58" i="9"/>
  <c r="I56" i="9"/>
  <c r="I55" i="9"/>
  <c r="I54" i="9"/>
  <c r="I52" i="9"/>
  <c r="I51" i="9"/>
  <c r="I50" i="9"/>
  <c r="I48" i="9"/>
  <c r="I47" i="9"/>
  <c r="I46" i="9"/>
  <c r="I44" i="9"/>
  <c r="I43" i="9"/>
  <c r="I42" i="9"/>
  <c r="I38" i="9"/>
  <c r="I37" i="9"/>
  <c r="I36" i="9"/>
  <c r="I33" i="9"/>
  <c r="I32" i="9"/>
  <c r="I31" i="9"/>
  <c r="I30" i="9"/>
  <c r="I24" i="9"/>
  <c r="F341" i="9"/>
  <c r="F340" i="9"/>
  <c r="F339" i="9"/>
  <c r="F337" i="9"/>
  <c r="F336" i="9"/>
  <c r="F335" i="9"/>
  <c r="F333" i="9"/>
  <c r="F332" i="9"/>
  <c r="F331" i="9"/>
  <c r="F329" i="9"/>
  <c r="F328" i="9"/>
  <c r="F327" i="9"/>
  <c r="F325" i="9"/>
  <c r="F324" i="9"/>
  <c r="F323" i="9"/>
  <c r="F322" i="9"/>
  <c r="F317" i="9"/>
  <c r="F314" i="9"/>
  <c r="F312" i="9"/>
  <c r="F311" i="9"/>
  <c r="F310" i="9"/>
  <c r="F309" i="9"/>
  <c r="F302" i="9"/>
  <c r="F300" i="9"/>
  <c r="F299" i="9"/>
  <c r="F298" i="9"/>
  <c r="F296" i="9"/>
  <c r="F295" i="9"/>
  <c r="F294" i="9"/>
  <c r="F290" i="9"/>
  <c r="F285" i="9"/>
  <c r="F283" i="9"/>
  <c r="F277" i="9"/>
  <c r="F276" i="9"/>
  <c r="F275" i="9"/>
  <c r="F273" i="9"/>
  <c r="F272" i="9"/>
  <c r="F271" i="9"/>
  <c r="F264" i="9"/>
  <c r="F263" i="9"/>
  <c r="F262" i="9"/>
  <c r="F261" i="9"/>
  <c r="F259" i="9"/>
  <c r="F268" i="9"/>
  <c r="F267" i="9"/>
  <c r="F258" i="9"/>
  <c r="F257" i="9"/>
  <c r="F256" i="9"/>
  <c r="F255" i="9"/>
  <c r="F253" i="9"/>
  <c r="F252" i="9"/>
  <c r="F251" i="9"/>
  <c r="F250" i="9"/>
  <c r="F248" i="9"/>
  <c r="F247" i="9"/>
  <c r="F246" i="9"/>
  <c r="F245" i="9"/>
  <c r="F243" i="9"/>
  <c r="F242" i="9"/>
  <c r="F241" i="9"/>
  <c r="F240" i="9"/>
  <c r="F236" i="9"/>
  <c r="F235" i="9"/>
  <c r="F234" i="9"/>
  <c r="F233" i="9"/>
  <c r="F231" i="9"/>
  <c r="F230" i="9"/>
  <c r="F229" i="9"/>
  <c r="F228" i="9"/>
  <c r="F226" i="9"/>
  <c r="F225" i="9"/>
  <c r="F224" i="9"/>
  <c r="F223" i="9"/>
  <c r="F221" i="9"/>
  <c r="F220" i="9"/>
  <c r="F219" i="9"/>
  <c r="F218" i="9"/>
  <c r="F216" i="9"/>
  <c r="F215" i="9"/>
  <c r="F214" i="9"/>
  <c r="F213" i="9"/>
  <c r="F211" i="9"/>
  <c r="F210" i="9"/>
  <c r="F209" i="9"/>
  <c r="F208" i="9"/>
  <c r="F206" i="9"/>
  <c r="F205" i="9"/>
  <c r="F204" i="9"/>
  <c r="F203" i="9"/>
  <c r="F201" i="9"/>
  <c r="F200" i="9"/>
  <c r="F199" i="9"/>
  <c r="F198" i="9"/>
  <c r="F197" i="9"/>
  <c r="F195" i="9"/>
  <c r="F194" i="9"/>
  <c r="F193" i="9"/>
  <c r="F192" i="9"/>
  <c r="F190" i="9"/>
  <c r="F189" i="9"/>
  <c r="F188" i="9"/>
  <c r="F187" i="9"/>
  <c r="F183" i="9"/>
  <c r="F182" i="9"/>
  <c r="F181" i="9"/>
  <c r="F180" i="9"/>
  <c r="F177" i="9"/>
  <c r="F176" i="9"/>
  <c r="F175" i="9"/>
  <c r="F174" i="9"/>
  <c r="F165" i="9"/>
  <c r="F163" i="9"/>
  <c r="F162" i="9"/>
  <c r="F161" i="9"/>
  <c r="F158" i="9"/>
  <c r="F157" i="9"/>
  <c r="F156" i="9"/>
  <c r="F154" i="9"/>
  <c r="F153" i="9"/>
  <c r="F152" i="9"/>
  <c r="F149" i="9"/>
  <c r="F148" i="9"/>
  <c r="F147" i="9"/>
  <c r="F144" i="9"/>
  <c r="F142" i="9"/>
  <c r="F139" i="9"/>
  <c r="F138" i="9"/>
  <c r="F137" i="9"/>
  <c r="F135" i="9"/>
  <c r="F134" i="9"/>
  <c r="F133" i="9"/>
  <c r="F131" i="9"/>
  <c r="F130" i="9"/>
  <c r="F129" i="9"/>
  <c r="F127" i="9"/>
  <c r="F126" i="9"/>
  <c r="F125" i="9"/>
  <c r="F123" i="9"/>
  <c r="F122" i="9"/>
  <c r="F121" i="9"/>
  <c r="F119" i="9"/>
  <c r="F118" i="9"/>
  <c r="F117" i="9"/>
  <c r="F115" i="9"/>
  <c r="F114" i="9"/>
  <c r="F113" i="9"/>
  <c r="F109" i="9"/>
  <c r="F108" i="9"/>
  <c r="F107" i="9"/>
  <c r="F101" i="9"/>
  <c r="F100" i="9"/>
  <c r="F99" i="9"/>
  <c r="F98" i="9"/>
  <c r="F97" i="9"/>
  <c r="F96" i="9"/>
  <c r="F95" i="9"/>
  <c r="F94" i="9"/>
  <c r="F93" i="9"/>
  <c r="F92" i="9"/>
  <c r="F91" i="9"/>
  <c r="F90" i="9"/>
  <c r="F89" i="9"/>
  <c r="F88" i="9"/>
  <c r="F87" i="9"/>
  <c r="F86" i="9"/>
  <c r="F85" i="9"/>
  <c r="F84" i="9"/>
  <c r="F83" i="9"/>
  <c r="F82" i="9"/>
  <c r="F81" i="9"/>
  <c r="F79" i="9"/>
  <c r="F78" i="9"/>
  <c r="F76" i="9"/>
  <c r="F75" i="9"/>
  <c r="F74" i="9"/>
  <c r="F73" i="9"/>
  <c r="F68" i="9"/>
  <c r="F67" i="9"/>
  <c r="F66" i="9"/>
  <c r="F65" i="9"/>
  <c r="F58" i="9"/>
  <c r="F56" i="9"/>
  <c r="F55" i="9"/>
  <c r="F54" i="9"/>
  <c r="F52" i="9"/>
  <c r="F51" i="9"/>
  <c r="F50" i="9"/>
  <c r="F48" i="9"/>
  <c r="F47" i="9"/>
  <c r="F46" i="9"/>
  <c r="F44" i="9"/>
  <c r="F43" i="9"/>
  <c r="F42" i="9"/>
  <c r="F38" i="9"/>
  <c r="F37" i="9"/>
  <c r="F36" i="9"/>
  <c r="F33" i="9"/>
  <c r="F32" i="9"/>
  <c r="F31" i="9"/>
  <c r="F30" i="9"/>
  <c r="F24" i="9"/>
  <c r="D164" i="9" l="1"/>
  <c r="F60" i="9"/>
  <c r="I175" i="9"/>
  <c r="F143" i="9"/>
  <c r="E59" i="9"/>
  <c r="I166" i="9"/>
  <c r="F59" i="9"/>
  <c r="I167" i="9"/>
  <c r="F284" i="9"/>
  <c r="E166" i="9"/>
  <c r="D15" i="9"/>
  <c r="H23" i="9" l="1"/>
  <c r="I23" i="9" s="1"/>
  <c r="H22" i="9"/>
  <c r="I22" i="9" s="1"/>
  <c r="E23" i="9"/>
  <c r="F23" i="9" s="1"/>
  <c r="E22" i="9"/>
  <c r="F22" i="9" s="1"/>
  <c r="H316" i="9" l="1"/>
  <c r="I316" i="9" s="1"/>
  <c r="H315" i="9"/>
  <c r="I315" i="9" s="1"/>
  <c r="H338" i="9"/>
  <c r="I338" i="9" s="1"/>
  <c r="E338" i="9"/>
  <c r="F338" i="9" s="1"/>
  <c r="H167" i="9"/>
  <c r="H274" i="9"/>
  <c r="I274" i="9" s="1"/>
  <c r="E274" i="9"/>
  <c r="F274" i="9" s="1"/>
  <c r="E167" i="9"/>
  <c r="F167" i="9" s="1"/>
  <c r="F166" i="9"/>
  <c r="E316" i="9" l="1"/>
  <c r="F316" i="9" s="1"/>
  <c r="E315" i="9"/>
  <c r="F315" i="9" s="1"/>
  <c r="H330" i="9"/>
  <c r="I330" i="9" s="1"/>
  <c r="H334" i="9"/>
  <c r="I334" i="9" s="1"/>
  <c r="E330" i="9"/>
  <c r="F330" i="9" s="1"/>
  <c r="E334" i="9"/>
  <c r="F334" i="9" s="1"/>
  <c r="E297" i="9"/>
  <c r="F297" i="9" s="1"/>
  <c r="E293" i="9"/>
  <c r="F293" i="9" s="1"/>
  <c r="E292" i="9"/>
  <c r="F292" i="9" s="1"/>
  <c r="E291" i="9"/>
  <c r="F291" i="9" s="1"/>
  <c r="H291" i="9"/>
  <c r="I291" i="9" s="1"/>
  <c r="H292" i="9"/>
  <c r="I292" i="9" s="1"/>
  <c r="H293" i="9"/>
  <c r="I293" i="9" s="1"/>
  <c r="E313" i="9" l="1"/>
  <c r="F313" i="9" s="1"/>
  <c r="H313" i="9"/>
  <c r="I313" i="9" s="1"/>
  <c r="E289" i="9"/>
  <c r="F289" i="9" s="1"/>
  <c r="H124" i="9" l="1"/>
  <c r="I124" i="9" s="1"/>
  <c r="H60" i="9" l="1"/>
  <c r="I60" i="9" s="1"/>
  <c r="H59" i="9"/>
  <c r="I59" i="9" s="1"/>
  <c r="H136" i="9"/>
  <c r="I136" i="9" s="1"/>
  <c r="H132" i="9"/>
  <c r="I132" i="9" s="1"/>
  <c r="H128" i="9"/>
  <c r="I128" i="9" s="1"/>
  <c r="H120" i="9"/>
  <c r="I120" i="9" s="1"/>
  <c r="H116" i="9"/>
  <c r="I116" i="9" s="1"/>
  <c r="H112" i="9"/>
  <c r="I112" i="9" s="1"/>
  <c r="E132" i="9"/>
  <c r="F132" i="9" s="1"/>
  <c r="E136" i="9"/>
  <c r="F136" i="9" s="1"/>
  <c r="E128" i="9"/>
  <c r="F128" i="9" s="1"/>
  <c r="E124" i="9"/>
  <c r="F124" i="9" s="1"/>
  <c r="E120" i="9"/>
  <c r="F120" i="9" s="1"/>
  <c r="E116" i="9"/>
  <c r="F116" i="9" s="1"/>
  <c r="E112" i="9"/>
  <c r="F112" i="9" s="1"/>
  <c r="E326" i="9" l="1"/>
  <c r="F326" i="9" s="1"/>
  <c r="E308" i="9"/>
  <c r="E305" i="9"/>
  <c r="F305" i="9" s="1"/>
  <c r="E304" i="9"/>
  <c r="F304" i="9" s="1"/>
  <c r="F18" i="9" s="1"/>
  <c r="E303" i="9"/>
  <c r="F303" i="9" s="1"/>
  <c r="F17" i="9" s="1"/>
  <c r="E282" i="9"/>
  <c r="F282" i="9" s="1"/>
  <c r="E270" i="9"/>
  <c r="E260" i="9"/>
  <c r="F260" i="9" s="1"/>
  <c r="E266" i="9"/>
  <c r="F266" i="9" s="1"/>
  <c r="E254" i="9"/>
  <c r="F254" i="9" s="1"/>
  <c r="E249" i="9"/>
  <c r="F249" i="9" s="1"/>
  <c r="E244" i="9"/>
  <c r="F244" i="9" s="1"/>
  <c r="E239" i="9"/>
  <c r="E232" i="9"/>
  <c r="F232" i="9" s="1"/>
  <c r="E227" i="9"/>
  <c r="F227" i="9" s="1"/>
  <c r="E222" i="9"/>
  <c r="F222" i="9" s="1"/>
  <c r="E217" i="9"/>
  <c r="F217" i="9" s="1"/>
  <c r="E212" i="9"/>
  <c r="F212" i="9" s="1"/>
  <c r="E207" i="9"/>
  <c r="F207" i="9" s="1"/>
  <c r="E202" i="9"/>
  <c r="F202" i="9" s="1"/>
  <c r="E196" i="9"/>
  <c r="F196" i="9" s="1"/>
  <c r="E191" i="9"/>
  <c r="F191" i="9" s="1"/>
  <c r="E186" i="9"/>
  <c r="F186" i="9" s="1"/>
  <c r="E179" i="9"/>
  <c r="E173" i="9"/>
  <c r="E168" i="9"/>
  <c r="F168" i="9" s="1"/>
  <c r="E160" i="9"/>
  <c r="E151" i="9"/>
  <c r="F151" i="9" s="1"/>
  <c r="E146" i="9"/>
  <c r="E141" i="9"/>
  <c r="E106" i="9"/>
  <c r="E80" i="9"/>
  <c r="E72" i="9"/>
  <c r="E64" i="9"/>
  <c r="E61" i="9"/>
  <c r="F61" i="9" s="1"/>
  <c r="E53" i="9"/>
  <c r="F53" i="9" s="1"/>
  <c r="E49" i="9"/>
  <c r="F49" i="9" s="1"/>
  <c r="E45" i="9"/>
  <c r="F45" i="9" s="1"/>
  <c r="E41" i="9"/>
  <c r="F41" i="9" s="1"/>
  <c r="E35" i="9"/>
  <c r="E29" i="9"/>
  <c r="F29" i="9" s="1"/>
  <c r="E265" i="9" l="1"/>
  <c r="F19" i="9"/>
  <c r="F239" i="9"/>
  <c r="F238" i="9" s="1"/>
  <c r="E238" i="9"/>
  <c r="E71" i="9"/>
  <c r="E70" i="9" s="1"/>
  <c r="F72" i="9"/>
  <c r="E34" i="9"/>
  <c r="F34" i="9" s="1"/>
  <c r="F35" i="9"/>
  <c r="E77" i="9"/>
  <c r="F77" i="9" s="1"/>
  <c r="F80" i="9"/>
  <c r="E178" i="9"/>
  <c r="F178" i="9" s="1"/>
  <c r="F179" i="9"/>
  <c r="E63" i="9"/>
  <c r="F63" i="9" s="1"/>
  <c r="F64" i="9"/>
  <c r="E307" i="9"/>
  <c r="F307" i="9" s="1"/>
  <c r="F308" i="9"/>
  <c r="E145" i="9"/>
  <c r="F145" i="9" s="1"/>
  <c r="F146" i="9"/>
  <c r="E105" i="9"/>
  <c r="E104" i="9" s="1"/>
  <c r="F106" i="9"/>
  <c r="E159" i="9"/>
  <c r="F159" i="9" s="1"/>
  <c r="F160" i="9"/>
  <c r="F270" i="9"/>
  <c r="F265" i="9" s="1"/>
  <c r="E62" i="9"/>
  <c r="F62" i="9" s="1"/>
  <c r="E172" i="9"/>
  <c r="F172" i="9" s="1"/>
  <c r="F173" i="9"/>
  <c r="E140" i="9"/>
  <c r="F140" i="9" s="1"/>
  <c r="F141" i="9"/>
  <c r="E27" i="9"/>
  <c r="E28" i="9"/>
  <c r="F28" i="9" s="1"/>
  <c r="E40" i="9"/>
  <c r="E301" i="9"/>
  <c r="F301" i="9" s="1"/>
  <c r="E287" i="9"/>
  <c r="E185" i="9"/>
  <c r="E57" i="9"/>
  <c r="F57" i="9" s="1"/>
  <c r="E20" i="9"/>
  <c r="F20" i="9" s="1"/>
  <c r="E288" i="9"/>
  <c r="F288" i="9" s="1"/>
  <c r="E321" i="9"/>
  <c r="F321" i="9" s="1"/>
  <c r="F71" i="9" l="1"/>
  <c r="E306" i="9"/>
  <c r="F306" i="9" s="1"/>
  <c r="E26" i="9"/>
  <c r="F26" i="9" s="1"/>
  <c r="F27" i="9"/>
  <c r="F105" i="9"/>
  <c r="E286" i="9"/>
  <c r="F286" i="9" s="1"/>
  <c r="F287" i="9"/>
  <c r="E184" i="9"/>
  <c r="F185" i="9"/>
  <c r="E39" i="9"/>
  <c r="F39" i="9" s="1"/>
  <c r="F40" i="9"/>
  <c r="E69" i="9"/>
  <c r="F69" i="9" s="1"/>
  <c r="F70" i="9"/>
  <c r="E103" i="9"/>
  <c r="F103" i="9" s="1"/>
  <c r="F104" i="9"/>
  <c r="E237" i="9"/>
  <c r="F237" i="9" s="1"/>
  <c r="E320" i="9"/>
  <c r="E319" i="9" l="1"/>
  <c r="E318" i="9" s="1"/>
  <c r="F318" i="9" s="1"/>
  <c r="F320" i="9"/>
  <c r="E171" i="9"/>
  <c r="F171" i="9" s="1"/>
  <c r="F184" i="9"/>
  <c r="E25" i="9"/>
  <c r="F25" i="9" s="1"/>
  <c r="F319" i="9" l="1"/>
  <c r="E170" i="9"/>
  <c r="F170" i="9" s="1"/>
  <c r="J358" i="9"/>
  <c r="J353" i="9"/>
  <c r="J349" i="9"/>
  <c r="J344" i="9" s="1"/>
  <c r="H326" i="9"/>
  <c r="I326" i="9" s="1"/>
  <c r="H321" i="9"/>
  <c r="I321" i="9" s="1"/>
  <c r="H308" i="9"/>
  <c r="I308" i="9" s="1"/>
  <c r="J305" i="9"/>
  <c r="H305" i="9"/>
  <c r="I305" i="9" s="1"/>
  <c r="J304" i="9"/>
  <c r="H304" i="9"/>
  <c r="I304" i="9" s="1"/>
  <c r="I18" i="9" s="1"/>
  <c r="J303" i="9"/>
  <c r="H303" i="9"/>
  <c r="I303" i="9" s="1"/>
  <c r="I17" i="9" s="1"/>
  <c r="H297" i="9"/>
  <c r="I297" i="9" s="1"/>
  <c r="H282" i="9"/>
  <c r="I282" i="9" s="1"/>
  <c r="H270" i="9"/>
  <c r="H265" i="9" s="1"/>
  <c r="I265" i="9" s="1"/>
  <c r="H260" i="9"/>
  <c r="I260" i="9" s="1"/>
  <c r="H266" i="9"/>
  <c r="I266" i="9" s="1"/>
  <c r="H254" i="9"/>
  <c r="I254" i="9" s="1"/>
  <c r="H249" i="9"/>
  <c r="I249" i="9" s="1"/>
  <c r="H244" i="9"/>
  <c r="I244" i="9" s="1"/>
  <c r="H239" i="9"/>
  <c r="H232" i="9"/>
  <c r="I232" i="9" s="1"/>
  <c r="H227" i="9"/>
  <c r="I227" i="9" s="1"/>
  <c r="H222" i="9"/>
  <c r="I222" i="9" s="1"/>
  <c r="H217" i="9"/>
  <c r="I217" i="9" s="1"/>
  <c r="H212" i="9"/>
  <c r="I212" i="9" s="1"/>
  <c r="H207" i="9"/>
  <c r="I207" i="9" s="1"/>
  <c r="H202" i="9"/>
  <c r="I202" i="9" s="1"/>
  <c r="H196" i="9"/>
  <c r="I196" i="9" s="1"/>
  <c r="H191" i="9"/>
  <c r="I191" i="9" s="1"/>
  <c r="H186" i="9"/>
  <c r="I186" i="9" s="1"/>
  <c r="J185" i="9"/>
  <c r="J184" i="9" s="1"/>
  <c r="H179" i="9"/>
  <c r="I179" i="9" s="1"/>
  <c r="J178" i="9"/>
  <c r="H173" i="9"/>
  <c r="I173" i="9" s="1"/>
  <c r="H168" i="9"/>
  <c r="I168" i="9" s="1"/>
  <c r="K166" i="9"/>
  <c r="H160" i="9"/>
  <c r="H151" i="9"/>
  <c r="I151" i="9" s="1"/>
  <c r="H146" i="9"/>
  <c r="H141" i="9"/>
  <c r="I141" i="9" s="1"/>
  <c r="H106" i="9"/>
  <c r="H80" i="9"/>
  <c r="J77" i="9"/>
  <c r="H72" i="9"/>
  <c r="H64" i="9"/>
  <c r="H61" i="9"/>
  <c r="I61" i="9" s="1"/>
  <c r="J60" i="9"/>
  <c r="J59" i="9"/>
  <c r="H53" i="9"/>
  <c r="I53" i="9" s="1"/>
  <c r="H49" i="9"/>
  <c r="I49" i="9" s="1"/>
  <c r="H45" i="9"/>
  <c r="I45" i="9" s="1"/>
  <c r="H41" i="9"/>
  <c r="I41" i="9" s="1"/>
  <c r="J40" i="9"/>
  <c r="J39" i="9" s="1"/>
  <c r="H35" i="9"/>
  <c r="H29" i="9"/>
  <c r="I29" i="9" s="1"/>
  <c r="E19" i="9"/>
  <c r="E17" i="9"/>
  <c r="E164" i="9" l="1"/>
  <c r="E15" i="9" s="1"/>
  <c r="E169" i="9"/>
  <c r="F169" i="9" s="1"/>
  <c r="I239" i="9"/>
  <c r="H238" i="9"/>
  <c r="I19" i="9"/>
  <c r="H71" i="9"/>
  <c r="I71" i="9" s="1"/>
  <c r="I72" i="9"/>
  <c r="H145" i="9"/>
  <c r="I145" i="9" s="1"/>
  <c r="I146" i="9"/>
  <c r="H18" i="9"/>
  <c r="H34" i="9"/>
  <c r="I34" i="9" s="1"/>
  <c r="I35" i="9"/>
  <c r="H77" i="9"/>
  <c r="I77" i="9" s="1"/>
  <c r="I80" i="9"/>
  <c r="H63" i="9"/>
  <c r="I64" i="9"/>
  <c r="H105" i="9"/>
  <c r="H104" i="9" s="1"/>
  <c r="I106" i="9"/>
  <c r="H159" i="9"/>
  <c r="I159" i="9" s="1"/>
  <c r="I160" i="9"/>
  <c r="I270" i="9"/>
  <c r="H62" i="9"/>
  <c r="I62" i="9" s="1"/>
  <c r="I63" i="9"/>
  <c r="H27" i="9"/>
  <c r="I27" i="9" s="1"/>
  <c r="H28" i="9"/>
  <c r="I28" i="9" s="1"/>
  <c r="H19" i="9"/>
  <c r="H320" i="9"/>
  <c r="H111" i="9"/>
  <c r="I111" i="9" s="1"/>
  <c r="K168" i="9"/>
  <c r="H185" i="9"/>
  <c r="H289" i="9"/>
  <c r="H40" i="9"/>
  <c r="J301" i="9"/>
  <c r="H178" i="9"/>
  <c r="I178" i="9" s="1"/>
  <c r="J171" i="9"/>
  <c r="J170" i="9" s="1"/>
  <c r="J164" i="9" s="1"/>
  <c r="H172" i="9"/>
  <c r="I172" i="9" s="1"/>
  <c r="J57" i="9"/>
  <c r="H301" i="9"/>
  <c r="I301" i="9" s="1"/>
  <c r="H307" i="9"/>
  <c r="I307" i="9" s="1"/>
  <c r="H17" i="9"/>
  <c r="H57" i="9"/>
  <c r="I57" i="9" s="1"/>
  <c r="H20" i="9"/>
  <c r="I20" i="9" s="1"/>
  <c r="I238" i="9"/>
  <c r="H140" i="9"/>
  <c r="I140" i="9" s="1"/>
  <c r="H70" i="9" l="1"/>
  <c r="I70" i="9" s="1"/>
  <c r="F164" i="9"/>
  <c r="F15" i="9" s="1"/>
  <c r="H39" i="9"/>
  <c r="I39" i="9" s="1"/>
  <c r="I40" i="9"/>
  <c r="H26" i="9"/>
  <c r="I26" i="9" s="1"/>
  <c r="H288" i="9"/>
  <c r="I288" i="9" s="1"/>
  <c r="I289" i="9"/>
  <c r="H319" i="9"/>
  <c r="I319" i="9" s="1"/>
  <c r="I320" i="9"/>
  <c r="I105" i="9"/>
  <c r="H184" i="9"/>
  <c r="I184" i="9" s="1"/>
  <c r="I185" i="9"/>
  <c r="H103" i="9"/>
  <c r="I103" i="9" s="1"/>
  <c r="I104" i="9"/>
  <c r="H287" i="9"/>
  <c r="H318" i="9"/>
  <c r="I318" i="9" s="1"/>
  <c r="H171" i="9"/>
  <c r="I171" i="9" s="1"/>
  <c r="H237" i="9"/>
  <c r="I237" i="9" s="1"/>
  <c r="E155" i="9"/>
  <c r="E111" i="9" s="1"/>
  <c r="H306" i="9"/>
  <c r="I306" i="9" s="1"/>
  <c r="E18" i="9"/>
  <c r="H25" i="9" l="1"/>
  <c r="I25" i="9" s="1"/>
  <c r="H69" i="9"/>
  <c r="I69" i="9" s="1"/>
  <c r="F155" i="9"/>
  <c r="F111" i="9" s="1"/>
  <c r="H286" i="9"/>
  <c r="I286" i="9" s="1"/>
  <c r="I287" i="9"/>
  <c r="H170" i="9"/>
  <c r="E150" i="9"/>
  <c r="K111" i="9" l="1"/>
  <c r="F150" i="9"/>
  <c r="H169" i="9"/>
  <c r="I169" i="9" s="1"/>
  <c r="I170" i="9"/>
  <c r="H164" i="9"/>
  <c r="I164" i="9" s="1"/>
  <c r="I15" i="9" s="1"/>
  <c r="E110" i="9"/>
  <c r="F110" i="9" s="1"/>
  <c r="H15" i="9" l="1"/>
  <c r="E102" i="9"/>
  <c r="F102" i="9" s="1"/>
  <c r="H150" i="9" l="1"/>
  <c r="I150" i="9" s="1"/>
  <c r="H110" i="9"/>
  <c r="I110" i="9" s="1"/>
  <c r="H102" i="9" l="1"/>
  <c r="I102" i="9" s="1"/>
</calcChain>
</file>

<file path=xl/sharedStrings.xml><?xml version="1.0" encoding="utf-8"?>
<sst xmlns="http://schemas.openxmlformats.org/spreadsheetml/2006/main" count="1127" uniqueCount="184">
  <si>
    <t>к решению Воронежской</t>
  </si>
  <si>
    <t>городской Думы</t>
  </si>
  <si>
    <t>тыс. рублей</t>
  </si>
  <si>
    <t xml:space="preserve"> № п/п</t>
  </si>
  <si>
    <t>Наименование объекта</t>
  </si>
  <si>
    <t>Раздел, подраздел</t>
  </si>
  <si>
    <t>ВСЕГО</t>
  </si>
  <si>
    <t>в том числе за счет средств:</t>
  </si>
  <si>
    <t>федерального бюджета</t>
  </si>
  <si>
    <t>бюджета Воронежской области</t>
  </si>
  <si>
    <t>бюджета городского округа</t>
  </si>
  <si>
    <t>Управление жилищно-коммунального хозяйства</t>
  </si>
  <si>
    <t>0400</t>
  </si>
  <si>
    <t>0412</t>
  </si>
  <si>
    <t xml:space="preserve">Муниципальная программа "Обеспечение коммунальными услугами населения городского округа город Воронеж"                                               </t>
  </si>
  <si>
    <r>
      <t>Основное  мероприятие «Строительство, реконструкция и капитальный ремонт объектов коммунальной инфраструктуры»</t>
    </r>
    <r>
      <rPr>
        <sz val="14"/>
        <rFont val="Times New Roman"/>
        <family val="1"/>
        <charset val="204"/>
      </rPr>
      <t xml:space="preserve"> </t>
    </r>
  </si>
  <si>
    <t>1</t>
  </si>
  <si>
    <t>2</t>
  </si>
  <si>
    <t>3</t>
  </si>
  <si>
    <t>4</t>
  </si>
  <si>
    <t xml:space="preserve">Жилищно-коммунальное хозяйство                </t>
  </si>
  <si>
    <t>0500</t>
  </si>
  <si>
    <t>0505</t>
  </si>
  <si>
    <t>7</t>
  </si>
  <si>
    <t>8</t>
  </si>
  <si>
    <t>9</t>
  </si>
  <si>
    <t xml:space="preserve">Управление жилищных отношений </t>
  </si>
  <si>
    <t>0501</t>
  </si>
  <si>
    <r>
      <t xml:space="preserve"> </t>
    </r>
    <r>
      <rPr>
        <b/>
        <sz val="13"/>
        <rFont val="Times New Roman"/>
        <family val="1"/>
        <charset val="204"/>
      </rPr>
      <t>Муниципальная программа городского округа город Воронеж "Обеспечение доступным и комфортным жильём населения городского округа город Воронеж"</t>
    </r>
    <r>
      <rPr>
        <sz val="13"/>
        <rFont val="Times New Roman"/>
        <family val="1"/>
        <charset val="204"/>
      </rPr>
      <t xml:space="preserve">                                                   </t>
    </r>
  </si>
  <si>
    <t xml:space="preserve"> Подпрограмма "Переселение граждан из аварийного жилищного фонда"</t>
  </si>
  <si>
    <t>Социальная политика</t>
  </si>
  <si>
    <t>1000</t>
  </si>
  <si>
    <t xml:space="preserve">Муниципальная программа городского округа город Воронеж "Обеспечение доступным и комфортным жильём населения городского округа город Воронеж"                                                                                              </t>
  </si>
  <si>
    <t>Основное мероприятие "Обеспечение жильем молодых семей"</t>
  </si>
  <si>
    <t xml:space="preserve"> Образование </t>
  </si>
  <si>
    <t>0700</t>
  </si>
  <si>
    <t>Муниципальная программа городского округа город Воронеж "Развитие образования"</t>
  </si>
  <si>
    <t>0709</t>
  </si>
  <si>
    <t xml:space="preserve">Подпрограмма «Развитие дошкольного образования» </t>
  </si>
  <si>
    <t>Охрана окружающей среды</t>
  </si>
  <si>
    <t>0600</t>
  </si>
  <si>
    <t xml:space="preserve"> Муниципальная программа "Охрана окружающей среды"</t>
  </si>
  <si>
    <t>0605</t>
  </si>
  <si>
    <t>Создание многофункционального парка и обустройство экологической тропы на территории особо охраняемой природной территории "Воронежская нагорная дубрава" (включая ПИР)</t>
  </si>
  <si>
    <t>0603</t>
  </si>
  <si>
    <t>Управление строительной политики</t>
  </si>
  <si>
    <t xml:space="preserve">Муниципальная программа "Обеспечение коммунальными услугами населения городского округа город Воронеж"                         </t>
  </si>
  <si>
    <t>Подпрограмма «Чистая вода»</t>
  </si>
  <si>
    <t>5</t>
  </si>
  <si>
    <t>Региональный проект "Жилье"</t>
  </si>
  <si>
    <t>Детский сад на 300 мест по ул. Артамонова в г. Воронеж</t>
  </si>
  <si>
    <t>6</t>
  </si>
  <si>
    <t>Образовательный центр на 2860 мест на Московском проспекте, г. Воронеж (включая ПИР)</t>
  </si>
  <si>
    <t xml:space="preserve">Физическая культура и спорт </t>
  </si>
  <si>
    <t>1100</t>
  </si>
  <si>
    <t>Муниципальная  программа  городского округа город Воронеж "Развитие физической культуры и спорта"</t>
  </si>
  <si>
    <t>1105</t>
  </si>
  <si>
    <t xml:space="preserve">Основное мероприятие «Строительство и реконструкция физкультурно-спортивных сооружений на территории городского округа город Воронеж» </t>
  </si>
  <si>
    <r>
      <t xml:space="preserve"> </t>
    </r>
    <r>
      <rPr>
        <sz val="13"/>
        <color indexed="8"/>
        <rFont val="Times New Roman"/>
        <family val="1"/>
        <charset val="204"/>
      </rPr>
      <t>Физкультурно-оздоровительный комплекс открытого типа,  ул. Краснознаменная, 74, МБОУ СОШ № 40 (включая ПИР)</t>
    </r>
  </si>
  <si>
    <t>Физкультурно-оздоровительный комплекс открытого типа,г. Воронеж примыкает к земельному участку ул. Воробьевская, 39  (включая ПИР)</t>
  </si>
  <si>
    <t>12</t>
  </si>
  <si>
    <t>Физкультурно-оздоровительный комплекс открытого типа, ул. Переверткина, 16, МБОУ СОШ № 68 (включая ПИР)</t>
  </si>
  <si>
    <t>13</t>
  </si>
  <si>
    <t>Физкультурно-оздоровительный комплекс открытого типа, ул. Черепанова, 18, МБОУ СОШ № 91 (включая ПИР)</t>
  </si>
  <si>
    <t>14</t>
  </si>
  <si>
    <t>Физкультурно-оздоровительный комплекс открытого типа, ул. Генерала Лизюкова, 81, лицей №1(включая ПИР)</t>
  </si>
  <si>
    <t>Управление дорожного хозяйства</t>
  </si>
  <si>
    <t xml:space="preserve">Муниципальная программа городского округа город Воронеж «Развитие транспортной системы»                                          </t>
  </si>
  <si>
    <t>Строительство и реконструкция объектов дошкольного образования</t>
  </si>
  <si>
    <t>Региональный проект «Содействие занятости женщин - создание условий дошкольного образования для детей в возрасте до трех лет»</t>
  </si>
  <si>
    <t>Мероприятия по созданию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</si>
  <si>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пристройки к функционирующему детскому саду МБДОУ «Центр развития ребенка - детский сад № 138», г. Воронеж, ул. Лизюкова, 41 (включая ПИР)</t>
  </si>
  <si>
    <t>Строительство пристройки к  функционирующему детскому саду МБДОУ «Детский сад № 69», г. Воронеж, ул. Попова, д. 2 (включая ПИР)</t>
  </si>
  <si>
    <t>Строительство пристройки к  функционирующему детскому саду МБДОУ «Детский сад общеразвивающего вида № 185», г. Воронеж, ул. 45 Стрелковой Дивизии, д. 281 (включая ПИР)</t>
  </si>
  <si>
    <t>Строительство пристройки к  функционирующему детскому саду МБДОУ «Центр развития ребенка - детский сад № 73», г. Воронеж, ул. Ульяновская, д. 31 (включая ПИР)</t>
  </si>
  <si>
    <t>Строительство пристройки к МБОУ гимназия «УВК № 1» структурное подразделение детский сад, г. Воронеж, ул. Беговая, д. 164 (включая ПИР)</t>
  </si>
  <si>
    <t>Строительство пристройки к  функционирующему детскому саду МБДОУ «Детский сад общеразвивающего вида № 142», г. Воронеж, ул. Глинки, д. 11 (включая ПИР)</t>
  </si>
  <si>
    <t>Строительство пристройки к функционирующему детскому саду МБДОУ «Детский сад комбинированного вида № 167», г. Воронеж, ул. Теплоэнергетиков, д. 21 (включая ПИР)</t>
  </si>
  <si>
    <t>Строительство пристройки  к функционирующему детскому саду МБДОУ «Детский сад  № 119», г. Воронеж, ул. Тепличная, д. 18 (включая ПИР)</t>
  </si>
  <si>
    <t>Строительство детского сада на 280 мест в  мкр. Репное городского округа город Воронеж (включая ПИР)</t>
  </si>
  <si>
    <t>Строительство детского сада на 300 мест в мкр. Шилово г.о.г. Воронеж (включая ПИР)</t>
  </si>
  <si>
    <t>Подпрограмма "Развитие общего и дополнительного образования"</t>
  </si>
  <si>
    <t>Региональный проект «Современная школа»</t>
  </si>
  <si>
    <t>Другие вопросы в области физической культуры и спорта</t>
  </si>
  <si>
    <t>10</t>
  </si>
  <si>
    <t>Главный распорядитель бюджетных средств</t>
  </si>
  <si>
    <t xml:space="preserve">Культура  </t>
  </si>
  <si>
    <t>0804</t>
  </si>
  <si>
    <t>I.</t>
  </si>
  <si>
    <t>II.</t>
  </si>
  <si>
    <t>III.</t>
  </si>
  <si>
    <t>IV.</t>
  </si>
  <si>
    <t>0800</t>
  </si>
  <si>
    <t>V.</t>
  </si>
  <si>
    <t>11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</si>
  <si>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</si>
  <si>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</si>
  <si>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</si>
  <si>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</si>
  <si>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</si>
  <si>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</si>
  <si>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</si>
  <si>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</si>
  <si>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</si>
  <si>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</si>
  <si>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Подпрограмма "Сохранение и развитие культуры и искусства"</t>
  </si>
  <si>
    <t>В.Ф. Ходырев</t>
  </si>
  <si>
    <t xml:space="preserve">Национальная экономика           </t>
  </si>
  <si>
    <t>Другие вопросы в области национальной экономики</t>
  </si>
  <si>
    <t>Председатель Воронежской</t>
  </si>
  <si>
    <t>Строительство и реконструкция объектов общего и дополнительного образования</t>
  </si>
  <si>
    <t xml:space="preserve">Подпрограмма «Развитие дорожного хозяйства» </t>
  </si>
  <si>
    <t>Жилищное хозяйство</t>
  </si>
  <si>
    <t xml:space="preserve">Другие вопросы в области жилищно-коммунального хозяйства                </t>
  </si>
  <si>
    <t>Другие вопросы в области образования</t>
  </si>
  <si>
    <t>Другие вопросы в области культуры</t>
  </si>
  <si>
    <t>Муниципальная программа городского округа город Воронеж "Развитие культуры"</t>
  </si>
  <si>
    <t>Охрана семьи и детства</t>
  </si>
  <si>
    <t>1004</t>
  </si>
  <si>
    <t>Реконструкция II очереди Воронежского центрального парка с ливневым коллектором в г. Воронеже</t>
  </si>
  <si>
    <t>Основное мероприятие «Сохранение и развитие зелёного фонда городского округа» муниципальной программы городского округа город Воронеж «Охрана окружающей среды»</t>
  </si>
  <si>
    <t>Плановый период</t>
  </si>
  <si>
    <t>Приложение № 13</t>
  </si>
  <si>
    <t>Общеобразовательная школа на 1500 мест по ул. Остужева в г. Воронеже</t>
  </si>
  <si>
    <t>областного бюджета</t>
  </si>
  <si>
    <t>Строительство блочно-модульной котельной  по пер. Педагогический, 14/1 в г. Воронеже</t>
  </si>
  <si>
    <t>Реконструкция ВПС-9</t>
  </si>
  <si>
    <t>Строительство ВПС-21</t>
  </si>
  <si>
    <t>Общеобразовательная школа на 1600 мест по ул. Домостроителей, 30а</t>
  </si>
  <si>
    <t>Реконструкция ВПС-9 и комплекс мероприятий по обеспечению инженерной инфраструктуры для ВПС-21</t>
  </si>
  <si>
    <t>Школа по ул. Покровская, 18/5 в г. Воронеж  (ЖК «Каштановый»)</t>
  </si>
  <si>
    <t>Детское дошкольное учреждение на 600 мест по Московскому проспекту  в г. Воронеже (включая ПИР)</t>
  </si>
  <si>
    <t>?????????????????? ОБЪЕКТЫ ВОДОСНАБЖЕНИЯ</t>
  </si>
  <si>
    <t>Реконструкция и строительство объектов водоотведения в мкр. Краснолесный г. Воронеж</t>
  </si>
  <si>
    <t>ГОРОДСКАЯ АДРЕСНАЯ ИНВЕСТИЦИОННАЯ ПРОГРАММА 
НА ПЛАНОВЫЙ ПЕРИОД 2024 И 2025 ГОДОВ</t>
  </si>
  <si>
    <t>Детская школа искусств на 1400 мест с филиалом библиотеки ЦБС (Яблоневые сады)</t>
  </si>
  <si>
    <t>Клуб «Краснолесье» в мкр. Краснолесный, ул. Генерала Лохматикова, г. Воронеж</t>
  </si>
  <si>
    <t>Строительство спортивного зала бокса на территории МБУ СШОР № 4 (ул. Баррикадная, 29)</t>
  </si>
  <si>
    <t xml:space="preserve">2024 год </t>
  </si>
  <si>
    <t xml:space="preserve">2025 год </t>
  </si>
  <si>
    <t xml:space="preserve">                          Глава городского округа
                          город Воронеж</t>
  </si>
  <si>
    <t xml:space="preserve">                                   В.Ю. Кстенин</t>
  </si>
  <si>
    <t xml:space="preserve">                          город Воронеж</t>
  </si>
  <si>
    <t xml:space="preserve"> от ______________  № _______</t>
  </si>
  <si>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>.</t>
    </r>
  </si>
  <si>
    <t>2024 год  1 корректир</t>
  </si>
  <si>
    <t>2025 год 1 корректир</t>
  </si>
  <si>
    <t>отклонение</t>
  </si>
  <si>
    <t xml:space="preserve">Инфраструктурный проект «Строительство автомобильной дороги по ул. Острогожская» </t>
  </si>
  <si>
    <t>Реконструкция и строительство объектов водоснабжения в квартале, прилегающем к улице Генерала Лохматикова,  г. Воронеж  (включая ПИР)</t>
  </si>
  <si>
    <t>«Строительство объектов водоотведения в квартале, прилегающем к ул. 20 лет Октября, г. Воронеж» (включая ПИР)</t>
  </si>
  <si>
    <t>Строительство объектов водоотведения в квартале, прилегающем  к улице Тиханкина, г. Воронеж (включая ПИР)</t>
  </si>
  <si>
    <t>Строительство сетей централизованного водоснабжения Дачный проспект, ул. Садовая, г. Воронеж  (включая ПИР)</t>
  </si>
  <si>
    <t>Канализование ул. Просторная, Новороссийская, пер. Новороссийский г. Воронеж (включая ПИР)</t>
  </si>
  <si>
    <t>Канализование территории, ограниченной улицами Степанова, 50-лет ВЛКСМ, Каспийская, Сельская, Попова, 50-лет Советской Армии, г. Воронеж (II очередь) (включая ПИР)</t>
  </si>
  <si>
    <t>Инфраструктурный проект, реализуемый  в целях обеспечения связанного с ним инвестиционного проекта «Комплексная  жилая застройка территорий  «Ленинградский квартал»  и «Озерки»  (Строительство объекта регионального значения «Воронежская перекачивающая станция № 21» (ВПС - № 21))</t>
  </si>
  <si>
    <t>Инфраструктурный проект «Строительство двух водопроводных линий и напорных канализационных линий по ул. Изыскателей» инвестиционного проекта «Комплексная жилая застройка по ул. Изыскателей, 219А, В»</t>
  </si>
  <si>
    <t>ПИР. Строительство двух водопроводных линий Д = 400 мм по ул. Изыскателей до точек врезки в водовод Д1000 мм в районе ул. Куйбышева L ~ 1300 м.п., каждая</t>
  </si>
  <si>
    <t>Пристройка спортивного зала к зданию  МБОУ СОШ № 24 по адресу: ул. Генерала Лохматикова, 43 в г. Воронеже</t>
  </si>
  <si>
    <t>Физкультурно-оздоровительный комплекс на территории МБОУ СОШ № 74 (ул. Переверткина, 34)</t>
  </si>
  <si>
    <t>Школа на 2000 мест по ул. Острогожская в г. Воронеже (включая ПИР)</t>
  </si>
  <si>
    <t>25</t>
  </si>
  <si>
    <t>«Технологическое присоединение объекта капитального строительства «Реконструкция котельной по ул. Туполева, 31к с реконструкцией инженерных сетей и переключение на нее системы теплоснабжения жилого квартала, ограниченного улицами Волгоградская, Туполева, Баррикадная в г. Воронеже»</t>
  </si>
  <si>
    <t>Инфраструктурный проект, реализуемый в целях обеспечения связанного с ним инвестиционного проекта Комплексная жилая застройка по ул. Шишкова, ул. Загоровского, Московскому проспекту и ул. Ломоносова в г. Воронеже</t>
  </si>
  <si>
    <t>Строительство объекта: Сети ливневой канализации в квартале, ограниченном ул. Шишкова, Московский проспект, ул. Ломоносова, ул. Тимирязева, набережной Максима Горького, ул. Бурденко со строительством очистных сооружений и КНС в г. Воронеж</t>
  </si>
  <si>
    <t>Комплексная жилая застройка по ул. Острогожская в р.п. Шилово г. Воронежа. Магистральная улица районного значения между кварталами AI-AV</t>
  </si>
  <si>
    <t>Инфраструктурный проект «Реконструкция ВПС -9 и комплекс мероприятий по обеспечению инженерной  инфраструктуры для ВПС - 21» инвестиционного проекта «Комплексная жилая застройка вдоль улицы Ленинградская и Ленинского проспекта, ограниченного улицами Порт-Артурская и пер. Гвардейский»</t>
  </si>
  <si>
    <t>ПИР. Строительство напорных канализационных линий Д = 500 мм L ~ 7000 м.п. каждая, по ул. Изыскателей, Беломорская, Калиниградская, Планетная, Богатырская до разгрузочной камеры на канализационном коллекторе Д1000 мм по ул. Землячки</t>
  </si>
  <si>
    <t xml:space="preserve">Общеобразовательная школа на 1575 мест по ул. Шишкова - ул. Загоровского в г. Воронеже </t>
  </si>
  <si>
    <t xml:space="preserve">Общеобразовательная школа на 1224 места по ул. Изыскателей в г. Воронеж (включая ПИР)
</t>
  </si>
  <si>
    <t>Реконструкция МБОУ СОШ № 45 по ул. 9 Января, 46, г. Воронеж (включая ПИР)</t>
  </si>
  <si>
    <t xml:space="preserve">Физкультурно-оздоровительный комплекс на территории МБОУ СОШ № 4 (Бульвар Пионеров, 14) в г. Воронеже </t>
  </si>
  <si>
    <t xml:space="preserve">Строительство футбольного поля в мкр. Никольское (г. Воронеж, ул. Дубянского) </t>
  </si>
  <si>
    <t>Спортивный комплекс с плавательным бассейном в р.п. Шилово города Воронеж</t>
  </si>
  <si>
    <t>Муниципальная  программа  городского округа город Воронеж «Развитие физической культуры и спорта»</t>
  </si>
  <si>
    <t>Муниципальная программа городского округа город Воронеж «Развитие культуры»</t>
  </si>
  <si>
    <t>Подпрограмма «Развитие общего и дополнительного образования»</t>
  </si>
  <si>
    <t>Муниципальная программа городского округа город Воронеж «Развитие образования»</t>
  </si>
  <si>
    <t xml:space="preserve">Муниципальная программа «Обеспечение коммунальными услугами населения городского округа город Воронеж»                         </t>
  </si>
  <si>
    <t xml:space="preserve">Муниципальная программа «Обеспечение коммунальными услугами населения городского округа город Воронеж»                                               </t>
  </si>
  <si>
    <t>Подпрограмма «Сохранение и развитие культуры и искусства»</t>
  </si>
  <si>
    <t>Приложение № 12</t>
  </si>
  <si>
    <t>Приложение № 13 к решению Воронежской городской Думы от 21.12.2022 № 667-V 
"О бюджете городского округа город Воронеж на 2023 год и на плановый период 2024 и 2025 годов"</t>
  </si>
  <si>
    <t xml:space="preserve"> от 25.10.2023  № 844-V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</si>
</sst>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&quot;р.&quot;_-;\-* #,##0.00&quot;р.&quot;_-;_-* &quot;-&quot;??&quot;р.&quot;_-;_-@_-"/>
    <numFmt numFmtId="165" formatCode="#,##0.0"/>
    <numFmt numFmtId="166" formatCode="#,##0.00000"/>
    <numFmt numFmtId="167" formatCode="0.0"/>
    <numFmt numFmtId="168" formatCode="#,##0.0_ ;[Red]\-#,##0.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4"/>
      <color theme="1"/>
      <name val="Calibri"/>
      <family val="2"/>
      <charset val="204"/>
      <scheme val="minor"/>
    </font>
    <font>
      <sz val="13"/>
      <name val="Calibri"/>
      <family val="2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  <xf numFmtId="0" fontId="18" fillId="0" borderId="0"/>
  </cellStyleXfs>
  <cellXfs count="113">
    <xf numFmtId="0" fontId="0" fillId="0" borderId="0" xfId="0"/>
    <xf numFmtId="49" fontId="3" fillId="2" borderId="0" xfId="1" applyNumberFormat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3" fontId="3" fillId="2" borderId="0" xfId="1" applyNumberFormat="1" applyFont="1" applyFill="1" applyAlignment="1">
      <alignment horizontal="center" vertical="center" wrapText="1"/>
    </xf>
    <xf numFmtId="3" fontId="4" fillId="2" borderId="0" xfId="1" applyNumberFormat="1" applyFont="1" applyFill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 wrapText="1"/>
    </xf>
    <xf numFmtId="2" fontId="3" fillId="2" borderId="0" xfId="1" applyNumberFormat="1" applyFont="1" applyFill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top" wrapText="1"/>
    </xf>
    <xf numFmtId="4" fontId="3" fillId="2" borderId="2" xfId="1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vertical="center" wrapText="1"/>
    </xf>
    <xf numFmtId="49" fontId="3" fillId="3" borderId="0" xfId="0" applyNumberFormat="1" applyFont="1" applyFill="1" applyAlignment="1">
      <alignment horizontal="center" vertical="top" wrapText="1"/>
    </xf>
    <xf numFmtId="3" fontId="8" fillId="3" borderId="0" xfId="0" applyNumberFormat="1" applyFont="1" applyFill="1" applyAlignment="1">
      <alignment horizontal="center" vertical="top" wrapText="1"/>
    </xf>
    <xf numFmtId="4" fontId="8" fillId="3" borderId="0" xfId="0" applyNumberFormat="1" applyFont="1" applyFill="1" applyAlignment="1">
      <alignment horizontal="center" vertical="top" wrapText="1"/>
    </xf>
    <xf numFmtId="49" fontId="4" fillId="3" borderId="0" xfId="0" applyNumberFormat="1" applyFont="1" applyFill="1" applyAlignment="1">
      <alignment horizontal="center" vertical="top" wrapText="1"/>
    </xf>
    <xf numFmtId="165" fontId="3" fillId="3" borderId="0" xfId="0" applyNumberFormat="1" applyFont="1" applyFill="1" applyAlignment="1">
      <alignment horizontal="center" vertical="top" wrapText="1"/>
    </xf>
    <xf numFmtId="166" fontId="4" fillId="3" borderId="0" xfId="0" applyNumberFormat="1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0" fontId="4" fillId="3" borderId="0" xfId="0" applyFont="1" applyFill="1" applyAlignment="1">
      <alignment horizontal="center" vertical="top" wrapText="1"/>
    </xf>
    <xf numFmtId="3" fontId="9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3" fontId="9" fillId="2" borderId="2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165" fontId="7" fillId="2" borderId="2" xfId="1" applyNumberFormat="1" applyFont="1" applyFill="1" applyBorder="1" applyAlignment="1">
      <alignment horizontal="center" vertical="center" wrapText="1"/>
    </xf>
    <xf numFmtId="4" fontId="7" fillId="2" borderId="2" xfId="1" applyNumberFormat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49" fontId="16" fillId="2" borderId="2" xfId="1" applyNumberFormat="1" applyFont="1" applyFill="1" applyBorder="1" applyAlignment="1">
      <alignment horizontal="center" vertical="center" wrapText="1"/>
    </xf>
    <xf numFmtId="165" fontId="6" fillId="2" borderId="2" xfId="1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top" wrapText="1"/>
    </xf>
    <xf numFmtId="3" fontId="1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3" fontId="4" fillId="2" borderId="2" xfId="1" applyNumberFormat="1" applyFont="1" applyFill="1" applyBorder="1" applyAlignment="1">
      <alignment horizontal="center" vertical="center" wrapText="1"/>
    </xf>
    <xf numFmtId="165" fontId="3" fillId="2" borderId="0" xfId="1" applyNumberFormat="1" applyFont="1" applyFill="1" applyAlignment="1">
      <alignment horizontal="center" vertical="center" wrapText="1"/>
    </xf>
    <xf numFmtId="3" fontId="6" fillId="2" borderId="2" xfId="1" applyNumberFormat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165" fontId="4" fillId="2" borderId="0" xfId="1" applyNumberFormat="1" applyFont="1" applyFill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166" fontId="3" fillId="2" borderId="0" xfId="1" applyNumberFormat="1" applyFont="1" applyFill="1" applyAlignment="1">
      <alignment horizontal="center" vertical="center" wrapText="1"/>
    </xf>
    <xf numFmtId="165" fontId="7" fillId="2" borderId="0" xfId="1" applyNumberFormat="1" applyFont="1" applyFill="1" applyAlignment="1">
      <alignment horizontal="center" vertical="center" wrapText="1"/>
    </xf>
    <xf numFmtId="166" fontId="3" fillId="2" borderId="2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left" vertical="center" wrapText="1"/>
    </xf>
    <xf numFmtId="165" fontId="3" fillId="2" borderId="2" xfId="1" applyNumberFormat="1" applyFont="1" applyFill="1" applyBorder="1" applyAlignment="1">
      <alignment horizontal="center" vertical="center" wrapText="1"/>
    </xf>
    <xf numFmtId="3" fontId="3" fillId="2" borderId="2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top" wrapText="1"/>
    </xf>
    <xf numFmtId="165" fontId="8" fillId="2" borderId="0" xfId="0" applyNumberFormat="1" applyFont="1" applyFill="1" applyAlignment="1">
      <alignment horizontal="center" vertical="top" wrapText="1"/>
    </xf>
    <xf numFmtId="49" fontId="3" fillId="2" borderId="0" xfId="0" applyNumberFormat="1" applyFont="1" applyFill="1" applyAlignment="1">
      <alignment horizontal="center" vertical="top" wrapText="1"/>
    </xf>
    <xf numFmtId="165" fontId="3" fillId="2" borderId="0" xfId="0" applyNumberFormat="1" applyFont="1" applyFill="1" applyAlignment="1">
      <alignment horizontal="center" vertical="top" wrapText="1"/>
    </xf>
    <xf numFmtId="49" fontId="5" fillId="2" borderId="2" xfId="1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center" wrapText="1"/>
    </xf>
    <xf numFmtId="167" fontId="3" fillId="2" borderId="0" xfId="1" applyNumberFormat="1" applyFont="1" applyFill="1" applyAlignment="1">
      <alignment horizontal="center" vertical="center" wrapText="1"/>
    </xf>
    <xf numFmtId="166" fontId="3" fillId="2" borderId="4" xfId="1" applyNumberFormat="1" applyFont="1" applyFill="1" applyBorder="1" applyAlignment="1">
      <alignment horizontal="center" vertical="center" wrapText="1"/>
    </xf>
    <xf numFmtId="168" fontId="4" fillId="2" borderId="0" xfId="1" applyNumberFormat="1" applyFont="1" applyFill="1" applyAlignment="1">
      <alignment horizontal="center" vertical="center" wrapText="1"/>
    </xf>
    <xf numFmtId="168" fontId="3" fillId="2" borderId="0" xfId="1" applyNumberFormat="1" applyFont="1" applyFill="1" applyAlignment="1">
      <alignment horizontal="center" vertical="center" wrapText="1"/>
    </xf>
    <xf numFmtId="168" fontId="4" fillId="4" borderId="0" xfId="1" applyNumberFormat="1" applyFont="1" applyFill="1" applyAlignment="1">
      <alignment horizontal="center" vertical="center" wrapText="1"/>
    </xf>
    <xf numFmtId="168" fontId="3" fillId="2" borderId="0" xfId="0" applyNumberFormat="1" applyFont="1" applyFill="1" applyAlignment="1">
      <alignment horizontal="center" vertical="center" wrapText="1"/>
    </xf>
    <xf numFmtId="167" fontId="4" fillId="2" borderId="0" xfId="1" applyNumberFormat="1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top" wrapText="1"/>
    </xf>
    <xf numFmtId="0" fontId="3" fillId="2" borderId="2" xfId="1" applyFont="1" applyFill="1" applyBorder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4" fillId="2" borderId="0" xfId="1" applyFont="1" applyFill="1" applyAlignment="1">
      <alignment vertical="center" wrapText="1"/>
    </xf>
    <xf numFmtId="3" fontId="3" fillId="2" borderId="0" xfId="1" applyNumberFormat="1" applyFont="1" applyFill="1" applyAlignment="1">
      <alignment vertical="center" wrapText="1"/>
    </xf>
    <xf numFmtId="0" fontId="6" fillId="2" borderId="2" xfId="1" applyFont="1" applyFill="1" applyBorder="1" applyAlignment="1">
      <alignment vertical="center" wrapText="1"/>
    </xf>
    <xf numFmtId="3" fontId="6" fillId="2" borderId="2" xfId="1" applyNumberFormat="1" applyFont="1" applyFill="1" applyBorder="1" applyAlignment="1">
      <alignment vertical="center" wrapText="1"/>
    </xf>
    <xf numFmtId="0" fontId="7" fillId="2" borderId="2" xfId="1" applyFont="1" applyFill="1" applyBorder="1" applyAlignment="1">
      <alignment vertical="center" wrapText="1"/>
    </xf>
    <xf numFmtId="0" fontId="14" fillId="2" borderId="2" xfId="1" applyFont="1" applyFill="1" applyBorder="1" applyAlignment="1">
      <alignment vertical="center" wrapText="1"/>
    </xf>
    <xf numFmtId="3" fontId="3" fillId="2" borderId="2" xfId="1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vertical="center" wrapText="1"/>
    </xf>
    <xf numFmtId="3" fontId="4" fillId="2" borderId="2" xfId="1" applyNumberFormat="1" applyFont="1" applyFill="1" applyBorder="1" applyAlignment="1">
      <alignment vertical="center" wrapText="1"/>
    </xf>
    <xf numFmtId="0" fontId="11" fillId="2" borderId="2" xfId="1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top" wrapText="1"/>
    </xf>
    <xf numFmtId="49" fontId="5" fillId="3" borderId="0" xfId="0" applyNumberFormat="1" applyFont="1" applyFill="1" applyAlignment="1">
      <alignment horizontal="left" vertical="top" wrapText="1"/>
    </xf>
    <xf numFmtId="0" fontId="19" fillId="0" borderId="0" xfId="0" applyFont="1"/>
    <xf numFmtId="0" fontId="8" fillId="3" borderId="0" xfId="0" applyFont="1" applyFill="1" applyAlignment="1">
      <alignment horizontal="center" vertical="top" wrapText="1"/>
    </xf>
    <xf numFmtId="49" fontId="5" fillId="3" borderId="0" xfId="0" applyNumberFormat="1" applyFont="1" applyFill="1" applyAlignment="1">
      <alignment horizontal="right" vertical="top" wrapText="1"/>
    </xf>
    <xf numFmtId="49" fontId="5" fillId="2" borderId="0" xfId="0" applyNumberFormat="1" applyFont="1" applyFill="1" applyAlignment="1">
      <alignment vertical="center" wrapText="1"/>
    </xf>
    <xf numFmtId="3" fontId="8" fillId="3" borderId="0" xfId="0" applyNumberFormat="1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165" fontId="4" fillId="2" borderId="4" xfId="0" applyNumberFormat="1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right" vertical="top" wrapText="1"/>
    </xf>
    <xf numFmtId="165" fontId="4" fillId="2" borderId="3" xfId="1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Alignment="1">
      <alignment horizontal="left" vertical="top" wrapText="1"/>
    </xf>
    <xf numFmtId="49" fontId="5" fillId="3" borderId="0" xfId="0" applyNumberFormat="1" applyFont="1" applyFill="1" applyAlignment="1">
      <alignment horizontal="right" vertical="top" wrapText="1"/>
    </xf>
    <xf numFmtId="0" fontId="3" fillId="2" borderId="1" xfId="1" applyFont="1" applyFill="1" applyBorder="1" applyAlignment="1">
      <alignment horizontal="right" vertical="center" wrapText="1"/>
    </xf>
    <xf numFmtId="0" fontId="4" fillId="2" borderId="2" xfId="1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 vertical="center" wrapText="1"/>
    </xf>
    <xf numFmtId="3" fontId="4" fillId="2" borderId="2" xfId="1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1" fillId="2" borderId="0" xfId="1" applyFont="1" applyFill="1" applyAlignment="1">
      <alignment horizontal="center" vertical="center" wrapText="1"/>
    </xf>
  </cellXfs>
  <cellStyles count="6">
    <cellStyle name="Excel Built-in Normal" xfId="4" xr:uid="{00000000-0005-0000-0000-000000000000}"/>
    <cellStyle name="Excel Built-in Normal 1" xfId="5" xr:uid="{00000000-0005-0000-0000-000001000000}"/>
    <cellStyle name="Денежный 2" xfId="3" xr:uid="{00000000-0005-0000-0000-000002000000}"/>
    <cellStyle name="Обычный" xfId="0" builtinId="0"/>
    <cellStyle name="Обычный 2" xfId="1" xr:uid="{00000000-0005-0000-0000-000004000000}"/>
    <cellStyle name="Обычный 2 2" xfId="2" xr:uid="{00000000-0005-0000-0000-000005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5"/>
  <sheetViews>
    <sheetView showZeros="0" tabSelected="1" view="pageBreakPreview" topLeftCell="A2" zoomScale="70" zoomScaleNormal="70" zoomScaleSheetLayoutView="70" workbookViewId="0">
      <selection activeCell="H19" sqref="H19"/>
    </sheetView>
  </sheetViews>
  <sheetFormatPr defaultColWidth="9.140625" defaultRowHeight="16.5" x14ac:dyDescent="0.25"/>
  <cols>
    <col min="1" max="1" width="5.28515625" style="1" customWidth="1"/>
    <col min="2" max="2" width="68" style="76" customWidth="1"/>
    <col min="3" max="3" width="10.5703125" style="2" customWidth="1"/>
    <col min="4" max="4" width="20.140625" style="45" hidden="1" customWidth="1"/>
    <col min="5" max="5" width="20.140625" style="45" customWidth="1"/>
    <col min="6" max="7" width="20.140625" style="45" hidden="1" customWidth="1"/>
    <col min="8" max="8" width="20.140625" style="45" customWidth="1"/>
    <col min="9" max="9" width="20.140625" style="45" hidden="1" customWidth="1"/>
    <col min="10" max="10" width="21.140625" style="3" customWidth="1"/>
    <col min="11" max="12" width="18.42578125" style="2" hidden="1" customWidth="1"/>
    <col min="13" max="13" width="29" style="2" customWidth="1"/>
    <col min="14" max="14" width="18.42578125" style="2" customWidth="1"/>
    <col min="15" max="15" width="48.28515625" style="2" customWidth="1"/>
    <col min="16" max="21" width="18.42578125" style="2" customWidth="1"/>
    <col min="22" max="16384" width="9.140625" style="2"/>
  </cols>
  <sheetData>
    <row r="1" spans="1:13" ht="16.5" hidden="1" customHeight="1" x14ac:dyDescent="0.25"/>
    <row r="2" spans="1:13" ht="16.5" customHeight="1" x14ac:dyDescent="0.25">
      <c r="A2" s="2"/>
      <c r="B2" s="77"/>
      <c r="C2" s="64"/>
      <c r="D2" s="49"/>
      <c r="E2" s="49"/>
      <c r="F2" s="49"/>
      <c r="G2" s="49"/>
      <c r="H2" s="110" t="s">
        <v>181</v>
      </c>
      <c r="I2" s="110"/>
      <c r="J2" s="110"/>
      <c r="K2" s="65"/>
    </row>
    <row r="3" spans="1:13" ht="16.5" customHeight="1" x14ac:dyDescent="0.25">
      <c r="A3" s="2"/>
      <c r="B3" s="77"/>
      <c r="C3" s="64"/>
      <c r="D3" s="49"/>
      <c r="E3" s="49"/>
      <c r="F3" s="49"/>
      <c r="G3" s="49"/>
      <c r="H3" s="110" t="s">
        <v>0</v>
      </c>
      <c r="I3" s="110"/>
      <c r="J3" s="110"/>
      <c r="K3" s="65"/>
    </row>
    <row r="4" spans="1:13" ht="16.5" customHeight="1" x14ac:dyDescent="0.25">
      <c r="A4" s="2"/>
      <c r="B4" s="77"/>
      <c r="C4" s="64"/>
      <c r="D4" s="49"/>
      <c r="E4" s="49"/>
      <c r="F4" s="49"/>
      <c r="G4" s="49"/>
      <c r="H4" s="110" t="s">
        <v>1</v>
      </c>
      <c r="I4" s="110"/>
      <c r="J4" s="110"/>
      <c r="K4" s="65"/>
    </row>
    <row r="5" spans="1:13" ht="16.5" customHeight="1" x14ac:dyDescent="0.25">
      <c r="H5" s="110" t="s">
        <v>183</v>
      </c>
      <c r="I5" s="110"/>
      <c r="J5" s="110"/>
      <c r="K5" s="65"/>
    </row>
    <row r="6" spans="1:13" ht="16.5" hidden="1" customHeight="1" x14ac:dyDescent="0.25">
      <c r="D6" s="49"/>
      <c r="E6" s="49"/>
      <c r="F6" s="49"/>
      <c r="G6" s="49"/>
      <c r="H6" s="49"/>
      <c r="I6" s="49"/>
      <c r="J6" s="2"/>
    </row>
    <row r="7" spans="1:13" ht="16.5" hidden="1" customHeight="1" x14ac:dyDescent="0.25">
      <c r="A7" s="64"/>
      <c r="B7" s="77"/>
      <c r="C7" s="64"/>
      <c r="D7" s="49"/>
      <c r="E7" s="49"/>
      <c r="F7" s="49"/>
      <c r="G7" s="49"/>
      <c r="H7" s="49"/>
      <c r="I7" s="49"/>
      <c r="J7" s="2"/>
    </row>
    <row r="8" spans="1:13" ht="16.5" customHeight="1" x14ac:dyDescent="0.25">
      <c r="A8" s="64"/>
      <c r="B8" s="77"/>
      <c r="C8" s="64"/>
      <c r="D8" s="49"/>
      <c r="E8" s="49"/>
      <c r="F8" s="49"/>
      <c r="G8" s="49"/>
      <c r="H8" s="49"/>
      <c r="I8" s="49"/>
      <c r="J8" s="2"/>
    </row>
    <row r="9" spans="1:13" ht="29.25" customHeight="1" x14ac:dyDescent="0.25">
      <c r="A9" s="112" t="s">
        <v>182</v>
      </c>
      <c r="B9" s="112"/>
      <c r="C9" s="112"/>
      <c r="D9" s="112"/>
      <c r="E9" s="112"/>
      <c r="F9" s="112"/>
      <c r="G9" s="112"/>
      <c r="H9" s="112"/>
      <c r="I9" s="112"/>
      <c r="J9" s="112"/>
    </row>
    <row r="10" spans="1:13" x14ac:dyDescent="0.25">
      <c r="J10" s="2"/>
    </row>
    <row r="11" spans="1:13" ht="0.6" customHeight="1" x14ac:dyDescent="0.25">
      <c r="A11" s="13"/>
      <c r="B11" s="110"/>
      <c r="C11" s="111"/>
      <c r="D11" s="111"/>
      <c r="E11" s="111"/>
      <c r="F11" s="111"/>
      <c r="G11" s="111"/>
      <c r="H11" s="111"/>
      <c r="I11" s="111"/>
      <c r="J11" s="111"/>
    </row>
    <row r="12" spans="1:13" ht="54" customHeight="1" x14ac:dyDescent="0.25">
      <c r="A12" s="109" t="s">
        <v>134</v>
      </c>
      <c r="B12" s="109"/>
      <c r="C12" s="109"/>
      <c r="D12" s="109"/>
      <c r="E12" s="109"/>
      <c r="F12" s="109"/>
      <c r="G12" s="109"/>
      <c r="H12" s="109"/>
      <c r="I12" s="109"/>
      <c r="J12" s="109"/>
      <c r="K12" s="63"/>
      <c r="L12" s="63"/>
      <c r="M12" s="63"/>
    </row>
    <row r="13" spans="1:13" ht="9.75" customHeight="1" x14ac:dyDescent="0.25">
      <c r="A13" s="2"/>
      <c r="B13" s="78"/>
      <c r="C13" s="4"/>
      <c r="D13" s="49"/>
      <c r="E13" s="49"/>
      <c r="F13" s="49"/>
      <c r="G13" s="49"/>
      <c r="H13" s="49"/>
      <c r="I13" s="49"/>
    </row>
    <row r="14" spans="1:13" ht="16.5" customHeight="1" x14ac:dyDescent="0.25">
      <c r="A14" s="102" t="s">
        <v>2</v>
      </c>
      <c r="B14" s="102"/>
      <c r="C14" s="102"/>
      <c r="D14" s="102"/>
      <c r="E14" s="102"/>
      <c r="F14" s="102"/>
      <c r="G14" s="102"/>
      <c r="H14" s="102"/>
      <c r="I14" s="102"/>
      <c r="J14" s="102"/>
    </row>
    <row r="15" spans="1:13" ht="21.75" customHeight="1" x14ac:dyDescent="0.25">
      <c r="A15" s="103" t="s">
        <v>3</v>
      </c>
      <c r="B15" s="103" t="s">
        <v>4</v>
      </c>
      <c r="C15" s="104" t="s">
        <v>5</v>
      </c>
      <c r="D15" s="99"/>
      <c r="E15" s="105" t="s">
        <v>121</v>
      </c>
      <c r="F15" s="106"/>
      <c r="G15" s="106"/>
      <c r="H15" s="107"/>
      <c r="I15" s="97"/>
      <c r="J15" s="108" t="s">
        <v>85</v>
      </c>
    </row>
    <row r="16" spans="1:13" ht="60" customHeight="1" x14ac:dyDescent="0.25">
      <c r="A16" s="103"/>
      <c r="B16" s="103"/>
      <c r="C16" s="104"/>
      <c r="D16" s="6" t="s">
        <v>145</v>
      </c>
      <c r="E16" s="6" t="s">
        <v>138</v>
      </c>
      <c r="F16" s="6" t="s">
        <v>147</v>
      </c>
      <c r="G16" s="6" t="s">
        <v>146</v>
      </c>
      <c r="H16" s="6" t="s">
        <v>139</v>
      </c>
      <c r="I16" s="6" t="s">
        <v>147</v>
      </c>
      <c r="J16" s="108"/>
    </row>
    <row r="17" spans="1:15" ht="16.5" customHeight="1" x14ac:dyDescent="0.25">
      <c r="A17" s="43"/>
      <c r="B17" s="48" t="s">
        <v>6</v>
      </c>
      <c r="C17" s="56"/>
      <c r="D17" s="6">
        <f t="shared" ref="D17:I17" si="0">D22+D59+D166+D291+D303+D315+D71</f>
        <v>7267920.8999999994</v>
      </c>
      <c r="E17" s="6">
        <f t="shared" si="0"/>
        <v>7372492.8999999994</v>
      </c>
      <c r="F17" s="6">
        <f t="shared" si="0"/>
        <v>104572</v>
      </c>
      <c r="G17" s="6">
        <f t="shared" si="0"/>
        <v>2245754.9</v>
      </c>
      <c r="H17" s="6">
        <f t="shared" si="0"/>
        <v>2335196.9</v>
      </c>
      <c r="I17" s="6">
        <f t="shared" si="0"/>
        <v>89442</v>
      </c>
      <c r="J17" s="56"/>
      <c r="O17" s="69"/>
    </row>
    <row r="18" spans="1:15" ht="18.75" customHeight="1" x14ac:dyDescent="0.25">
      <c r="A18" s="43"/>
      <c r="B18" s="7" t="s">
        <v>7</v>
      </c>
      <c r="C18" s="43"/>
      <c r="D18" s="56"/>
      <c r="E18" s="56"/>
      <c r="F18" s="56"/>
      <c r="G18" s="56"/>
      <c r="H18" s="56"/>
      <c r="I18" s="56"/>
      <c r="J18" s="56"/>
      <c r="O18" s="70"/>
    </row>
    <row r="19" spans="1:15" ht="18.75" customHeight="1" x14ac:dyDescent="0.25">
      <c r="A19" s="43"/>
      <c r="B19" s="7" t="s">
        <v>10</v>
      </c>
      <c r="C19" s="43"/>
      <c r="D19" s="57">
        <f t="shared" ref="D19:I20" si="1">D24+D61+D168+D305+D317+D293+D76</f>
        <v>881673.3</v>
      </c>
      <c r="E19" s="56">
        <f t="shared" si="1"/>
        <v>986245.3</v>
      </c>
      <c r="F19" s="57">
        <f t="shared" si="1"/>
        <v>104572</v>
      </c>
      <c r="G19" s="57">
        <f t="shared" si="1"/>
        <v>596841.1</v>
      </c>
      <c r="H19" s="56">
        <f t="shared" si="1"/>
        <v>671283.1</v>
      </c>
      <c r="I19" s="57">
        <f t="shared" si="1"/>
        <v>74442</v>
      </c>
      <c r="J19" s="56"/>
      <c r="K19" s="12"/>
      <c r="M19" s="52"/>
      <c r="N19" s="52"/>
      <c r="O19" s="70"/>
    </row>
    <row r="20" spans="1:15" ht="18.75" customHeight="1" x14ac:dyDescent="0.25">
      <c r="A20" s="43"/>
      <c r="B20" s="46" t="s">
        <v>124</v>
      </c>
      <c r="C20" s="43"/>
      <c r="D20" s="57">
        <f t="shared" si="1"/>
        <v>5468224.8999999994</v>
      </c>
      <c r="E20" s="56">
        <f t="shared" si="1"/>
        <v>5468224.8999999994</v>
      </c>
      <c r="F20" s="57">
        <f t="shared" si="1"/>
        <v>0</v>
      </c>
      <c r="G20" s="56">
        <f t="shared" si="1"/>
        <v>1663913.7999999998</v>
      </c>
      <c r="H20" s="56">
        <f t="shared" si="1"/>
        <v>1663913.7999999998</v>
      </c>
      <c r="I20" s="57">
        <f t="shared" si="1"/>
        <v>0</v>
      </c>
      <c r="J20" s="56"/>
    </row>
    <row r="21" spans="1:15" ht="18.75" customHeight="1" x14ac:dyDescent="0.25">
      <c r="A21" s="43"/>
      <c r="B21" s="7" t="s">
        <v>8</v>
      </c>
      <c r="C21" s="43"/>
      <c r="D21" s="56">
        <f t="shared" ref="D21:I21" si="2">D26+D63+D170+D307+D319</f>
        <v>918022.7</v>
      </c>
      <c r="E21" s="56">
        <f t="shared" si="2"/>
        <v>918022.7</v>
      </c>
      <c r="F21" s="56">
        <f t="shared" si="2"/>
        <v>0</v>
      </c>
      <c r="G21" s="56">
        <f t="shared" si="2"/>
        <v>0</v>
      </c>
      <c r="H21" s="56">
        <f t="shared" si="2"/>
        <v>0</v>
      </c>
      <c r="I21" s="56">
        <f t="shared" si="2"/>
        <v>0</v>
      </c>
      <c r="J21" s="56"/>
      <c r="M21" s="45"/>
      <c r="N21" s="45"/>
      <c r="O21" s="49"/>
    </row>
    <row r="22" spans="1:15" ht="21.6" customHeight="1" x14ac:dyDescent="0.25">
      <c r="A22" s="14" t="s">
        <v>88</v>
      </c>
      <c r="B22" s="48" t="s">
        <v>107</v>
      </c>
      <c r="C22" s="47" t="s">
        <v>12</v>
      </c>
      <c r="D22" s="44">
        <f t="shared" ref="D22:E22" si="3">D24+D25+D26</f>
        <v>941557</v>
      </c>
      <c r="E22" s="44">
        <f t="shared" si="3"/>
        <v>1046119</v>
      </c>
      <c r="F22" s="44">
        <f>E22-D22</f>
        <v>104562</v>
      </c>
      <c r="G22" s="6">
        <f t="shared" ref="G22:H22" si="4">G24+G25+G26</f>
        <v>0</v>
      </c>
      <c r="H22" s="44">
        <f t="shared" si="4"/>
        <v>74442</v>
      </c>
      <c r="I22" s="44">
        <f>H22-G22</f>
        <v>74442</v>
      </c>
      <c r="J22" s="56"/>
    </row>
    <row r="23" spans="1:15" ht="18.75" customHeight="1" x14ac:dyDescent="0.25">
      <c r="A23" s="47"/>
      <c r="B23" s="46" t="s">
        <v>7</v>
      </c>
      <c r="C23" s="47"/>
      <c r="D23" s="44"/>
      <c r="E23" s="44"/>
      <c r="F23" s="44"/>
      <c r="G23" s="6"/>
      <c r="H23" s="44"/>
      <c r="I23" s="44"/>
      <c r="J23" s="56"/>
      <c r="O23" s="69"/>
    </row>
    <row r="24" spans="1:15" ht="18.75" customHeight="1" x14ac:dyDescent="0.25">
      <c r="A24" s="47"/>
      <c r="B24" s="7" t="s">
        <v>10</v>
      </c>
      <c r="C24" s="47"/>
      <c r="D24" s="57">
        <f>D45+D49+D53+D57+D33+D39</f>
        <v>1042</v>
      </c>
      <c r="E24" s="57">
        <f>E45+E49+E53+E57+E33+E39</f>
        <v>105604</v>
      </c>
      <c r="F24" s="57">
        <f t="shared" ref="F24:F87" si="5">E24-D24</f>
        <v>104562</v>
      </c>
      <c r="G24" s="57">
        <f>G45+G49+G53+G57+G33+G39</f>
        <v>0</v>
      </c>
      <c r="H24" s="57">
        <f>H45+H49+H53+H57+H33+H39</f>
        <v>74442</v>
      </c>
      <c r="I24" s="57">
        <f t="shared" ref="I24:I87" si="6">H24-G24</f>
        <v>74442</v>
      </c>
      <c r="J24" s="15"/>
      <c r="O24" s="70"/>
    </row>
    <row r="25" spans="1:15" ht="18.75" customHeight="1" x14ac:dyDescent="0.25">
      <c r="A25" s="47"/>
      <c r="B25" s="46" t="s">
        <v>124</v>
      </c>
      <c r="C25" s="47"/>
      <c r="D25" s="57">
        <f>D46+D50+D54+D58+D34+D40</f>
        <v>940515</v>
      </c>
      <c r="E25" s="57">
        <f>E46+E50+E54+E58+E34+E40</f>
        <v>940515</v>
      </c>
      <c r="F25" s="57">
        <f t="shared" si="5"/>
        <v>0</v>
      </c>
      <c r="G25" s="57">
        <f>G46+G50+G54+G58+G34+G40</f>
        <v>0</v>
      </c>
      <c r="H25" s="57">
        <f>H46+H50+H54+H58+H34+H40</f>
        <v>0</v>
      </c>
      <c r="I25" s="57">
        <f t="shared" si="6"/>
        <v>0</v>
      </c>
      <c r="J25" s="15"/>
      <c r="O25" s="70"/>
    </row>
    <row r="26" spans="1:15" ht="18.75" hidden="1" customHeight="1" x14ac:dyDescent="0.25">
      <c r="A26" s="47"/>
      <c r="B26" s="7" t="s">
        <v>8</v>
      </c>
      <c r="C26" s="47"/>
      <c r="D26" s="56"/>
      <c r="E26" s="57"/>
      <c r="F26" s="56">
        <f t="shared" si="5"/>
        <v>0</v>
      </c>
      <c r="G26" s="56"/>
      <c r="H26" s="57"/>
      <c r="I26" s="56">
        <f t="shared" si="6"/>
        <v>0</v>
      </c>
      <c r="J26" s="15"/>
      <c r="O26" s="70"/>
    </row>
    <row r="27" spans="1:15" ht="21" customHeight="1" x14ac:dyDescent="0.25">
      <c r="A27" s="47"/>
      <c r="B27" s="81" t="s">
        <v>108</v>
      </c>
      <c r="C27" s="33" t="s">
        <v>13</v>
      </c>
      <c r="D27" s="66">
        <f>D28+D41</f>
        <v>941557</v>
      </c>
      <c r="E27" s="66">
        <f>E28+E41</f>
        <v>1046119</v>
      </c>
      <c r="F27" s="66">
        <f t="shared" si="5"/>
        <v>104562</v>
      </c>
      <c r="G27" s="34">
        <f>G28+G41</f>
        <v>0</v>
      </c>
      <c r="H27" s="66">
        <f>H28+H41</f>
        <v>74442</v>
      </c>
      <c r="I27" s="66">
        <f t="shared" si="6"/>
        <v>74442</v>
      </c>
      <c r="J27" s="15"/>
    </row>
    <row r="28" spans="1:15" ht="39" customHeight="1" x14ac:dyDescent="0.25">
      <c r="A28" s="47"/>
      <c r="B28" s="20" t="s">
        <v>67</v>
      </c>
      <c r="C28" s="47" t="s">
        <v>13</v>
      </c>
      <c r="D28" s="44">
        <f>D29</f>
        <v>941457</v>
      </c>
      <c r="E28" s="44">
        <f>E29</f>
        <v>941457</v>
      </c>
      <c r="F28" s="44">
        <f t="shared" si="5"/>
        <v>0</v>
      </c>
      <c r="G28" s="6">
        <f>G29</f>
        <v>0</v>
      </c>
      <c r="H28" s="6">
        <f>H29</f>
        <v>0</v>
      </c>
      <c r="I28" s="44">
        <f t="shared" si="6"/>
        <v>0</v>
      </c>
      <c r="J28" s="15"/>
    </row>
    <row r="29" spans="1:15" ht="33.75" customHeight="1" x14ac:dyDescent="0.25">
      <c r="A29" s="47"/>
      <c r="B29" s="20" t="s">
        <v>111</v>
      </c>
      <c r="C29" s="47" t="s">
        <v>13</v>
      </c>
      <c r="D29" s="44">
        <f>D31+D37</f>
        <v>941457</v>
      </c>
      <c r="E29" s="44">
        <f>E31+E37</f>
        <v>941457</v>
      </c>
      <c r="F29" s="44">
        <f t="shared" si="5"/>
        <v>0</v>
      </c>
      <c r="G29" s="6">
        <f>G31+G37</f>
        <v>0</v>
      </c>
      <c r="H29" s="6">
        <f>H31+H37</f>
        <v>0</v>
      </c>
      <c r="I29" s="44">
        <f t="shared" si="6"/>
        <v>0</v>
      </c>
      <c r="J29" s="15"/>
    </row>
    <row r="30" spans="1:15" ht="89.25" customHeight="1" x14ac:dyDescent="0.25">
      <c r="A30" s="47"/>
      <c r="B30" s="20" t="s">
        <v>163</v>
      </c>
      <c r="C30" s="47" t="s">
        <v>13</v>
      </c>
      <c r="D30" s="44">
        <f>D31</f>
        <v>750751</v>
      </c>
      <c r="E30" s="44">
        <f>E31</f>
        <v>750751</v>
      </c>
      <c r="F30" s="44">
        <f t="shared" si="5"/>
        <v>0</v>
      </c>
      <c r="G30" s="6">
        <f>G31</f>
        <v>0</v>
      </c>
      <c r="H30" s="6">
        <f>H31</f>
        <v>0</v>
      </c>
      <c r="I30" s="44">
        <f t="shared" si="6"/>
        <v>0</v>
      </c>
      <c r="J30" s="15"/>
    </row>
    <row r="31" spans="1:15" ht="84.75" customHeight="1" x14ac:dyDescent="0.25">
      <c r="A31" s="43" t="s">
        <v>16</v>
      </c>
      <c r="B31" s="75" t="s">
        <v>164</v>
      </c>
      <c r="C31" s="43" t="s">
        <v>13</v>
      </c>
      <c r="D31" s="57">
        <f>SUM(D33:D35)</f>
        <v>750751</v>
      </c>
      <c r="E31" s="57">
        <f>SUM(E33:E35)</f>
        <v>750751</v>
      </c>
      <c r="F31" s="57">
        <f t="shared" si="5"/>
        <v>0</v>
      </c>
      <c r="G31" s="56">
        <f>SUM(G33:G35)</f>
        <v>0</v>
      </c>
      <c r="H31" s="56">
        <f>SUM(H33:H35)</f>
        <v>0</v>
      </c>
      <c r="I31" s="57">
        <f t="shared" si="6"/>
        <v>0</v>
      </c>
      <c r="J31" s="15" t="s">
        <v>66</v>
      </c>
      <c r="O31" s="69"/>
    </row>
    <row r="32" spans="1:15" ht="18.75" customHeight="1" x14ac:dyDescent="0.25">
      <c r="A32" s="47"/>
      <c r="B32" s="46" t="s">
        <v>7</v>
      </c>
      <c r="C32" s="43"/>
      <c r="D32" s="57"/>
      <c r="E32" s="57"/>
      <c r="F32" s="57">
        <f t="shared" si="5"/>
        <v>0</v>
      </c>
      <c r="G32" s="56"/>
      <c r="H32" s="56"/>
      <c r="I32" s="57">
        <f t="shared" si="6"/>
        <v>0</v>
      </c>
      <c r="J32" s="54"/>
      <c r="O32" s="70"/>
    </row>
    <row r="33" spans="1:15" ht="18.75" customHeight="1" x14ac:dyDescent="0.25">
      <c r="A33" s="47"/>
      <c r="B33" s="7" t="s">
        <v>10</v>
      </c>
      <c r="C33" s="43"/>
      <c r="D33" s="57">
        <v>751</v>
      </c>
      <c r="E33" s="57">
        <v>751</v>
      </c>
      <c r="F33" s="57">
        <f t="shared" si="5"/>
        <v>0</v>
      </c>
      <c r="G33" s="56"/>
      <c r="H33" s="56"/>
      <c r="I33" s="57">
        <f t="shared" si="6"/>
        <v>0</v>
      </c>
      <c r="J33" s="56"/>
      <c r="O33" s="70"/>
    </row>
    <row r="34" spans="1:15" ht="18.75" customHeight="1" x14ac:dyDescent="0.25">
      <c r="A34" s="47"/>
      <c r="B34" s="46" t="s">
        <v>124</v>
      </c>
      <c r="C34" s="43"/>
      <c r="D34" s="57">
        <v>750000</v>
      </c>
      <c r="E34" s="57">
        <v>750000</v>
      </c>
      <c r="F34" s="57">
        <f t="shared" si="5"/>
        <v>0</v>
      </c>
      <c r="G34" s="56"/>
      <c r="H34" s="56"/>
      <c r="I34" s="57">
        <f t="shared" si="6"/>
        <v>0</v>
      </c>
      <c r="J34" s="56"/>
      <c r="O34" s="70"/>
    </row>
    <row r="35" spans="1:15" s="64" customFormat="1" ht="18.75" hidden="1" customHeight="1" x14ac:dyDescent="0.25">
      <c r="A35" s="47"/>
      <c r="B35" s="79" t="s">
        <v>8</v>
      </c>
      <c r="C35" s="43"/>
      <c r="D35" s="56"/>
      <c r="E35" s="56"/>
      <c r="F35" s="56">
        <f t="shared" si="5"/>
        <v>0</v>
      </c>
      <c r="G35" s="56"/>
      <c r="H35" s="56"/>
      <c r="I35" s="56">
        <f t="shared" si="6"/>
        <v>0</v>
      </c>
      <c r="J35" s="56"/>
    </row>
    <row r="36" spans="1:15" ht="42.75" customHeight="1" x14ac:dyDescent="0.25">
      <c r="A36" s="47"/>
      <c r="B36" s="20" t="s">
        <v>148</v>
      </c>
      <c r="C36" s="47" t="s">
        <v>13</v>
      </c>
      <c r="D36" s="44">
        <f>D37</f>
        <v>190706</v>
      </c>
      <c r="E36" s="44">
        <f>E37</f>
        <v>190706</v>
      </c>
      <c r="F36" s="44">
        <f t="shared" si="5"/>
        <v>0</v>
      </c>
      <c r="G36" s="6">
        <f>G37</f>
        <v>0</v>
      </c>
      <c r="H36" s="6">
        <f>H37</f>
        <v>0</v>
      </c>
      <c r="I36" s="44">
        <f t="shared" si="6"/>
        <v>0</v>
      </c>
      <c r="J36" s="15"/>
    </row>
    <row r="37" spans="1:15" ht="55.5" customHeight="1" x14ac:dyDescent="0.25">
      <c r="A37" s="43" t="s">
        <v>17</v>
      </c>
      <c r="B37" s="75" t="s">
        <v>165</v>
      </c>
      <c r="C37" s="43" t="s">
        <v>13</v>
      </c>
      <c r="D37" s="57">
        <f>SUM(D39:D40)</f>
        <v>190706</v>
      </c>
      <c r="E37" s="57">
        <f>SUM(E39:E40)</f>
        <v>190706</v>
      </c>
      <c r="F37" s="57">
        <f t="shared" si="5"/>
        <v>0</v>
      </c>
      <c r="G37" s="56">
        <f>SUM(G39:G40)</f>
        <v>0</v>
      </c>
      <c r="H37" s="56">
        <f>SUM(H39:H40)</f>
        <v>0</v>
      </c>
      <c r="I37" s="57">
        <f t="shared" si="6"/>
        <v>0</v>
      </c>
      <c r="J37" s="15" t="s">
        <v>66</v>
      </c>
    </row>
    <row r="38" spans="1:15" ht="18.75" customHeight="1" x14ac:dyDescent="0.25">
      <c r="A38" s="47"/>
      <c r="B38" s="46" t="s">
        <v>7</v>
      </c>
      <c r="C38" s="43"/>
      <c r="D38" s="57"/>
      <c r="E38" s="57"/>
      <c r="F38" s="57">
        <f t="shared" si="5"/>
        <v>0</v>
      </c>
      <c r="G38" s="56"/>
      <c r="H38" s="56"/>
      <c r="I38" s="57">
        <f t="shared" si="6"/>
        <v>0</v>
      </c>
      <c r="J38" s="54"/>
    </row>
    <row r="39" spans="1:15" ht="18.75" customHeight="1" x14ac:dyDescent="0.25">
      <c r="A39" s="47"/>
      <c r="B39" s="7" t="s">
        <v>10</v>
      </c>
      <c r="C39" s="43"/>
      <c r="D39" s="57">
        <v>191</v>
      </c>
      <c r="E39" s="57">
        <v>191</v>
      </c>
      <c r="F39" s="57">
        <f t="shared" si="5"/>
        <v>0</v>
      </c>
      <c r="G39" s="56"/>
      <c r="H39" s="56"/>
      <c r="I39" s="57">
        <f t="shared" si="6"/>
        <v>0</v>
      </c>
      <c r="J39" s="56"/>
    </row>
    <row r="40" spans="1:15" ht="18.75" customHeight="1" x14ac:dyDescent="0.25">
      <c r="A40" s="47"/>
      <c r="B40" s="46" t="s">
        <v>124</v>
      </c>
      <c r="C40" s="43"/>
      <c r="D40" s="57">
        <v>190515</v>
      </c>
      <c r="E40" s="57">
        <v>190515</v>
      </c>
      <c r="F40" s="57">
        <f t="shared" si="5"/>
        <v>0</v>
      </c>
      <c r="G40" s="56"/>
      <c r="H40" s="56"/>
      <c r="I40" s="57">
        <f t="shared" si="6"/>
        <v>0</v>
      </c>
      <c r="J40" s="56"/>
    </row>
    <row r="41" spans="1:15" ht="54" customHeight="1" x14ac:dyDescent="0.25">
      <c r="A41" s="47"/>
      <c r="B41" s="20" t="s">
        <v>179</v>
      </c>
      <c r="C41" s="47" t="s">
        <v>13</v>
      </c>
      <c r="D41" s="44">
        <f>D42</f>
        <v>100</v>
      </c>
      <c r="E41" s="44">
        <f>E42</f>
        <v>104662</v>
      </c>
      <c r="F41" s="44">
        <f t="shared" si="5"/>
        <v>104562</v>
      </c>
      <c r="G41" s="6">
        <f>G42</f>
        <v>0</v>
      </c>
      <c r="H41" s="44">
        <f>H42</f>
        <v>74442</v>
      </c>
      <c r="I41" s="44">
        <f t="shared" si="6"/>
        <v>74442</v>
      </c>
      <c r="J41" s="15">
        <f>J42</f>
        <v>0</v>
      </c>
    </row>
    <row r="42" spans="1:15" ht="56.25" customHeight="1" x14ac:dyDescent="0.25">
      <c r="A42" s="47"/>
      <c r="B42" s="20" t="s">
        <v>15</v>
      </c>
      <c r="C42" s="47" t="s">
        <v>13</v>
      </c>
      <c r="D42" s="44">
        <f>SUM(D43,D47,D51)+D55</f>
        <v>100</v>
      </c>
      <c r="E42" s="44">
        <f>SUM(E43,E47,E51)+E55</f>
        <v>104662</v>
      </c>
      <c r="F42" s="44">
        <f t="shared" si="5"/>
        <v>104562</v>
      </c>
      <c r="G42" s="6">
        <f>SUM(G43,G47,G51)+G55</f>
        <v>0</v>
      </c>
      <c r="H42" s="44">
        <f>SUM(H43,H47,H51)+H55</f>
        <v>74442</v>
      </c>
      <c r="I42" s="44">
        <f t="shared" si="6"/>
        <v>74442</v>
      </c>
      <c r="J42" s="15">
        <f>SUM(J43,J47,J51)</f>
        <v>0</v>
      </c>
    </row>
    <row r="43" spans="1:15" ht="93.75" customHeight="1" x14ac:dyDescent="0.25">
      <c r="A43" s="43" t="s">
        <v>18</v>
      </c>
      <c r="B43" s="75" t="s">
        <v>162</v>
      </c>
      <c r="C43" s="43" t="s">
        <v>13</v>
      </c>
      <c r="D43" s="57">
        <f>SUM(D45:D46)</f>
        <v>50</v>
      </c>
      <c r="E43" s="57">
        <f>SUM(E45:E46)</f>
        <v>104662</v>
      </c>
      <c r="F43" s="57">
        <f t="shared" si="5"/>
        <v>104612</v>
      </c>
      <c r="G43" s="56">
        <f>SUM(G45:G46)</f>
        <v>0</v>
      </c>
      <c r="H43" s="57">
        <f>SUM(H45:H46)</f>
        <v>74442</v>
      </c>
      <c r="I43" s="57">
        <f t="shared" si="6"/>
        <v>74442</v>
      </c>
      <c r="J43" s="15" t="s">
        <v>11</v>
      </c>
    </row>
    <row r="44" spans="1:15" ht="18.75" customHeight="1" x14ac:dyDescent="0.25">
      <c r="A44" s="43"/>
      <c r="B44" s="46" t="s">
        <v>7</v>
      </c>
      <c r="C44" s="43"/>
      <c r="D44" s="57"/>
      <c r="E44" s="57"/>
      <c r="F44" s="57">
        <f t="shared" si="5"/>
        <v>0</v>
      </c>
      <c r="G44" s="56"/>
      <c r="H44" s="57"/>
      <c r="I44" s="57">
        <f t="shared" si="6"/>
        <v>0</v>
      </c>
      <c r="J44" s="54"/>
    </row>
    <row r="45" spans="1:15" ht="18.75" customHeight="1" x14ac:dyDescent="0.25">
      <c r="A45" s="43"/>
      <c r="B45" s="7" t="s">
        <v>10</v>
      </c>
      <c r="C45" s="43"/>
      <c r="D45" s="57">
        <v>50</v>
      </c>
      <c r="E45" s="57">
        <v>104662</v>
      </c>
      <c r="F45" s="57">
        <f t="shared" si="5"/>
        <v>104612</v>
      </c>
      <c r="G45" s="56"/>
      <c r="H45" s="57">
        <v>74442</v>
      </c>
      <c r="I45" s="57">
        <f t="shared" si="6"/>
        <v>74442</v>
      </c>
      <c r="J45" s="56"/>
    </row>
    <row r="46" spans="1:15" ht="18.75" hidden="1" customHeight="1" x14ac:dyDescent="0.25">
      <c r="A46" s="43"/>
      <c r="B46" s="80" t="s">
        <v>124</v>
      </c>
      <c r="C46" s="43"/>
      <c r="D46" s="57"/>
      <c r="E46" s="57"/>
      <c r="F46" s="57">
        <f t="shared" si="5"/>
        <v>0</v>
      </c>
      <c r="G46" s="56"/>
      <c r="H46" s="56"/>
      <c r="I46" s="57">
        <f t="shared" si="6"/>
        <v>0</v>
      </c>
      <c r="J46" s="56"/>
    </row>
    <row r="47" spans="1:15" ht="69" hidden="1" customHeight="1" x14ac:dyDescent="0.25">
      <c r="A47" s="43" t="s">
        <v>19</v>
      </c>
      <c r="B47" s="75" t="s">
        <v>125</v>
      </c>
      <c r="C47" s="43" t="s">
        <v>13</v>
      </c>
      <c r="D47" s="57">
        <f>SUM(D49:D50)</f>
        <v>50</v>
      </c>
      <c r="E47" s="57">
        <f>SUM(E49:E50)</f>
        <v>0</v>
      </c>
      <c r="F47" s="57">
        <f t="shared" si="5"/>
        <v>-50</v>
      </c>
      <c r="G47" s="56">
        <f>SUM(G49:G50)</f>
        <v>0</v>
      </c>
      <c r="H47" s="56">
        <f>SUM(H49:H50)</f>
        <v>0</v>
      </c>
      <c r="I47" s="57">
        <f t="shared" si="6"/>
        <v>0</v>
      </c>
      <c r="J47" s="15" t="s">
        <v>11</v>
      </c>
    </row>
    <row r="48" spans="1:15" ht="20.25" hidden="1" customHeight="1" x14ac:dyDescent="0.25">
      <c r="A48" s="47"/>
      <c r="B48" s="46" t="s">
        <v>7</v>
      </c>
      <c r="C48" s="43"/>
      <c r="D48" s="57"/>
      <c r="E48" s="57"/>
      <c r="F48" s="57">
        <f t="shared" si="5"/>
        <v>0</v>
      </c>
      <c r="G48" s="56"/>
      <c r="H48" s="56"/>
      <c r="I48" s="57">
        <f t="shared" si="6"/>
        <v>0</v>
      </c>
      <c r="J48" s="54"/>
    </row>
    <row r="49" spans="1:15" ht="20.25" hidden="1" customHeight="1" x14ac:dyDescent="0.25">
      <c r="A49" s="47"/>
      <c r="B49" s="7" t="s">
        <v>10</v>
      </c>
      <c r="C49" s="43"/>
      <c r="D49" s="57">
        <v>50</v>
      </c>
      <c r="E49" s="57"/>
      <c r="F49" s="57">
        <f t="shared" si="5"/>
        <v>-50</v>
      </c>
      <c r="G49" s="56"/>
      <c r="H49" s="56"/>
      <c r="I49" s="57">
        <f t="shared" si="6"/>
        <v>0</v>
      </c>
      <c r="J49" s="56"/>
    </row>
    <row r="50" spans="1:15" ht="20.25" hidden="1" customHeight="1" x14ac:dyDescent="0.25">
      <c r="A50" s="47"/>
      <c r="B50" s="46" t="s">
        <v>9</v>
      </c>
      <c r="C50" s="43"/>
      <c r="D50" s="56"/>
      <c r="E50" s="56"/>
      <c r="F50" s="56">
        <f t="shared" si="5"/>
        <v>0</v>
      </c>
      <c r="G50" s="56"/>
      <c r="H50" s="56"/>
      <c r="I50" s="56">
        <f t="shared" si="6"/>
        <v>0</v>
      </c>
      <c r="J50" s="56"/>
    </row>
    <row r="51" spans="1:15" ht="89.25" hidden="1" customHeight="1" x14ac:dyDescent="0.25">
      <c r="A51" s="43" t="s">
        <v>19</v>
      </c>
      <c r="B51" s="5"/>
      <c r="C51" s="43" t="s">
        <v>13</v>
      </c>
      <c r="D51" s="56">
        <f>SUM(D53:D54)</f>
        <v>0</v>
      </c>
      <c r="E51" s="56">
        <f>SUM(E53:E54)</f>
        <v>0</v>
      </c>
      <c r="F51" s="56">
        <f t="shared" si="5"/>
        <v>0</v>
      </c>
      <c r="G51" s="56">
        <f>SUM(G53:G54)</f>
        <v>0</v>
      </c>
      <c r="H51" s="56">
        <f>SUM(H53:H54)</f>
        <v>0</v>
      </c>
      <c r="I51" s="56">
        <f t="shared" si="6"/>
        <v>0</v>
      </c>
      <c r="J51" s="15" t="s">
        <v>11</v>
      </c>
    </row>
    <row r="52" spans="1:15" ht="18.75" hidden="1" customHeight="1" x14ac:dyDescent="0.25">
      <c r="A52" s="47"/>
      <c r="B52" s="46" t="s">
        <v>7</v>
      </c>
      <c r="C52" s="43"/>
      <c r="D52" s="56"/>
      <c r="E52" s="56"/>
      <c r="F52" s="56">
        <f t="shared" si="5"/>
        <v>0</v>
      </c>
      <c r="G52" s="56"/>
      <c r="H52" s="56"/>
      <c r="I52" s="56">
        <f t="shared" si="6"/>
        <v>0</v>
      </c>
      <c r="J52" s="54"/>
    </row>
    <row r="53" spans="1:15" ht="18.75" hidden="1" customHeight="1" x14ac:dyDescent="0.25">
      <c r="A53" s="47"/>
      <c r="B53" s="7" t="s">
        <v>10</v>
      </c>
      <c r="C53" s="43"/>
      <c r="D53" s="56"/>
      <c r="E53" s="56"/>
      <c r="F53" s="56">
        <f t="shared" si="5"/>
        <v>0</v>
      </c>
      <c r="G53" s="56"/>
      <c r="H53" s="56"/>
      <c r="I53" s="56">
        <f t="shared" si="6"/>
        <v>0</v>
      </c>
      <c r="J53" s="56"/>
    </row>
    <row r="54" spans="1:15" ht="18.75" hidden="1" customHeight="1" x14ac:dyDescent="0.25">
      <c r="A54" s="47"/>
      <c r="B54" s="46" t="s">
        <v>9</v>
      </c>
      <c r="C54" s="43"/>
      <c r="D54" s="56"/>
      <c r="E54" s="56"/>
      <c r="F54" s="56">
        <f t="shared" si="5"/>
        <v>0</v>
      </c>
      <c r="G54" s="56"/>
      <c r="H54" s="56"/>
      <c r="I54" s="56">
        <f t="shared" si="6"/>
        <v>0</v>
      </c>
      <c r="J54" s="56"/>
    </row>
    <row r="55" spans="1:15" ht="78.75" hidden="1" customHeight="1" x14ac:dyDescent="0.25">
      <c r="A55" s="43" t="s">
        <v>48</v>
      </c>
      <c r="B55" s="5"/>
      <c r="C55" s="43" t="s">
        <v>13</v>
      </c>
      <c r="D55" s="56">
        <f>SUM(D57:D58)</f>
        <v>0</v>
      </c>
      <c r="E55" s="56">
        <f>SUM(E57:E58)</f>
        <v>0</v>
      </c>
      <c r="F55" s="56">
        <f t="shared" si="5"/>
        <v>0</v>
      </c>
      <c r="G55" s="56">
        <f>SUM(G57:G58)</f>
        <v>0</v>
      </c>
      <c r="H55" s="56">
        <f>SUM(H57:H58)</f>
        <v>0</v>
      </c>
      <c r="I55" s="56">
        <f t="shared" si="6"/>
        <v>0</v>
      </c>
      <c r="J55" s="15" t="s">
        <v>11</v>
      </c>
    </row>
    <row r="56" spans="1:15" ht="18.75" hidden="1" customHeight="1" x14ac:dyDescent="0.25">
      <c r="A56" s="47"/>
      <c r="B56" s="46" t="s">
        <v>7</v>
      </c>
      <c r="C56" s="43"/>
      <c r="D56" s="56"/>
      <c r="E56" s="56"/>
      <c r="F56" s="56">
        <f t="shared" si="5"/>
        <v>0</v>
      </c>
      <c r="G56" s="56"/>
      <c r="H56" s="56"/>
      <c r="I56" s="56">
        <f t="shared" si="6"/>
        <v>0</v>
      </c>
      <c r="J56" s="54"/>
    </row>
    <row r="57" spans="1:15" ht="18.75" hidden="1" customHeight="1" x14ac:dyDescent="0.25">
      <c r="A57" s="47"/>
      <c r="B57" s="7" t="s">
        <v>10</v>
      </c>
      <c r="C57" s="43"/>
      <c r="D57" s="56"/>
      <c r="E57" s="56"/>
      <c r="F57" s="56">
        <f t="shared" si="5"/>
        <v>0</v>
      </c>
      <c r="G57" s="56"/>
      <c r="H57" s="56"/>
      <c r="I57" s="56">
        <f t="shared" si="6"/>
        <v>0</v>
      </c>
      <c r="J57" s="56"/>
    </row>
    <row r="58" spans="1:15" ht="18.75" hidden="1" customHeight="1" x14ac:dyDescent="0.25">
      <c r="A58" s="47"/>
      <c r="B58" s="46" t="s">
        <v>9</v>
      </c>
      <c r="C58" s="43"/>
      <c r="D58" s="56"/>
      <c r="E58" s="56"/>
      <c r="F58" s="56">
        <f t="shared" si="5"/>
        <v>0</v>
      </c>
      <c r="G58" s="56"/>
      <c r="H58" s="56"/>
      <c r="I58" s="56">
        <f t="shared" si="6"/>
        <v>0</v>
      </c>
      <c r="J58" s="56"/>
    </row>
    <row r="59" spans="1:15" s="64" customFormat="1" ht="23.25" customHeight="1" x14ac:dyDescent="0.25">
      <c r="A59" s="14" t="s">
        <v>89</v>
      </c>
      <c r="B59" s="48" t="s">
        <v>20</v>
      </c>
      <c r="C59" s="47" t="s">
        <v>21</v>
      </c>
      <c r="D59" s="44">
        <f>SUM(D61:D63)</f>
        <v>2292932</v>
      </c>
      <c r="E59" s="44">
        <f>SUM(E61:E63)</f>
        <v>2292932</v>
      </c>
      <c r="F59" s="44">
        <f t="shared" si="5"/>
        <v>0</v>
      </c>
      <c r="G59" s="44">
        <f>SUM(G61:G63)</f>
        <v>202827</v>
      </c>
      <c r="H59" s="44">
        <f>SUM(H61:H63)</f>
        <v>202827</v>
      </c>
      <c r="I59" s="44">
        <f t="shared" si="6"/>
        <v>0</v>
      </c>
      <c r="J59" s="56">
        <f>SUM(J61:J63)</f>
        <v>0</v>
      </c>
      <c r="M59" s="49"/>
      <c r="N59" s="49"/>
      <c r="O59" s="49"/>
    </row>
    <row r="60" spans="1:15" ht="19.149999999999999" customHeight="1" x14ac:dyDescent="0.25">
      <c r="A60" s="47"/>
      <c r="B60" s="46" t="s">
        <v>7</v>
      </c>
      <c r="C60" s="43"/>
      <c r="D60" s="57"/>
      <c r="E60" s="57"/>
      <c r="F60" s="57">
        <f t="shared" si="5"/>
        <v>0</v>
      </c>
      <c r="G60" s="57"/>
      <c r="H60" s="57"/>
      <c r="I60" s="57">
        <f t="shared" si="6"/>
        <v>0</v>
      </c>
      <c r="J60" s="56"/>
      <c r="M60" s="52"/>
      <c r="N60" s="52"/>
    </row>
    <row r="61" spans="1:15" ht="18.75" customHeight="1" x14ac:dyDescent="0.25">
      <c r="A61" s="47"/>
      <c r="B61" s="7" t="s">
        <v>10</v>
      </c>
      <c r="C61" s="43"/>
      <c r="D61" s="57">
        <f>D68+D159+D164+D145+D150+D155+D110+D116+D124+D120+D128+D132+D136+D140</f>
        <v>58140</v>
      </c>
      <c r="E61" s="57">
        <f t="shared" ref="E61:F62" si="7">E68+E159+E164+E145+E150+E155+E110+E116+E124+E120+E128+E132+E136+E140</f>
        <v>58140</v>
      </c>
      <c r="F61" s="57">
        <f t="shared" si="7"/>
        <v>0</v>
      </c>
      <c r="G61" s="57">
        <f>G68+G159+G164+G145+G150+G155+G110+G116+G124+G120+G128+G132+G136+G140</f>
        <v>53547</v>
      </c>
      <c r="H61" s="57">
        <f>H68+H159+H164+H145+H150+H155+H110+H116+H124+H120+H128+H132+H136+H140</f>
        <v>53547</v>
      </c>
      <c r="I61" s="57">
        <f t="shared" si="6"/>
        <v>0</v>
      </c>
      <c r="J61" s="15">
        <f>J68</f>
        <v>0</v>
      </c>
    </row>
    <row r="62" spans="1:15" ht="16.5" customHeight="1" x14ac:dyDescent="0.25">
      <c r="A62" s="47"/>
      <c r="B62" s="46" t="s">
        <v>124</v>
      </c>
      <c r="C62" s="43"/>
      <c r="D62" s="57">
        <f>D69+D160+D165+D146+D151+D156+D111+D117+D125+D121+D129+D133+D137+D141</f>
        <v>2234792</v>
      </c>
      <c r="E62" s="57">
        <f t="shared" si="7"/>
        <v>2234792</v>
      </c>
      <c r="F62" s="57">
        <f t="shared" si="7"/>
        <v>0</v>
      </c>
      <c r="G62" s="57">
        <f>G69+G160+G165+G146+G151+G156+G111+G117+G125+G121+G129+G133+G137+G141</f>
        <v>149280</v>
      </c>
      <c r="H62" s="57">
        <f>H69+H160+H165+H146+H151+H156+H111+H117+H125+H121+H129+H133+H137+H141</f>
        <v>149280</v>
      </c>
      <c r="I62" s="57">
        <f t="shared" si="6"/>
        <v>0</v>
      </c>
      <c r="J62" s="15">
        <f>J69</f>
        <v>0</v>
      </c>
    </row>
    <row r="63" spans="1:15" ht="18.75" hidden="1" customHeight="1" x14ac:dyDescent="0.25">
      <c r="A63" s="47"/>
      <c r="B63" s="79" t="s">
        <v>8</v>
      </c>
      <c r="C63" s="43"/>
      <c r="D63" s="57">
        <f>D70</f>
        <v>0</v>
      </c>
      <c r="E63" s="57">
        <f>E70</f>
        <v>0</v>
      </c>
      <c r="F63" s="57">
        <f t="shared" si="5"/>
        <v>0</v>
      </c>
      <c r="G63" s="57">
        <f>G70</f>
        <v>0</v>
      </c>
      <c r="H63" s="57">
        <f>H70</f>
        <v>0</v>
      </c>
      <c r="I63" s="57">
        <f t="shared" si="6"/>
        <v>0</v>
      </c>
      <c r="J63" s="15"/>
    </row>
    <row r="64" spans="1:15" s="36" customFormat="1" ht="18.75" hidden="1" customHeight="1" x14ac:dyDescent="0.25">
      <c r="A64" s="33"/>
      <c r="B64" s="81" t="s">
        <v>112</v>
      </c>
      <c r="C64" s="33" t="s">
        <v>27</v>
      </c>
      <c r="D64" s="66">
        <f t="shared" ref="D64:H65" si="8">D65</f>
        <v>0</v>
      </c>
      <c r="E64" s="66">
        <f t="shared" si="8"/>
        <v>0</v>
      </c>
      <c r="F64" s="66">
        <f t="shared" si="5"/>
        <v>0</v>
      </c>
      <c r="G64" s="66">
        <f t="shared" si="8"/>
        <v>0</v>
      </c>
      <c r="H64" s="66">
        <f t="shared" si="8"/>
        <v>0</v>
      </c>
      <c r="I64" s="66">
        <f t="shared" si="6"/>
        <v>0</v>
      </c>
      <c r="J64" s="35"/>
      <c r="M64" s="53"/>
    </row>
    <row r="65" spans="1:13" s="64" customFormat="1" ht="49.5" hidden="1" customHeight="1" x14ac:dyDescent="0.25">
      <c r="A65" s="47"/>
      <c r="B65" s="75" t="s">
        <v>28</v>
      </c>
      <c r="C65" s="47" t="s">
        <v>27</v>
      </c>
      <c r="D65" s="44">
        <f t="shared" si="8"/>
        <v>0</v>
      </c>
      <c r="E65" s="44">
        <f t="shared" si="8"/>
        <v>0</v>
      </c>
      <c r="F65" s="44">
        <f t="shared" si="5"/>
        <v>0</v>
      </c>
      <c r="G65" s="44">
        <f t="shared" si="8"/>
        <v>0</v>
      </c>
      <c r="H65" s="44">
        <f t="shared" si="8"/>
        <v>0</v>
      </c>
      <c r="I65" s="44">
        <f t="shared" si="6"/>
        <v>0</v>
      </c>
      <c r="J65" s="56"/>
      <c r="M65" s="49"/>
    </row>
    <row r="66" spans="1:13" ht="49.5" hidden="1" customHeight="1" x14ac:dyDescent="0.25">
      <c r="A66" s="43" t="s">
        <v>48</v>
      </c>
      <c r="B66" s="75" t="s">
        <v>29</v>
      </c>
      <c r="C66" s="43" t="s">
        <v>27</v>
      </c>
      <c r="D66" s="57">
        <f>SUM(D68:D70)</f>
        <v>0</v>
      </c>
      <c r="E66" s="57">
        <f>SUM(E68:E70)</f>
        <v>0</v>
      </c>
      <c r="F66" s="57">
        <f t="shared" si="5"/>
        <v>0</v>
      </c>
      <c r="G66" s="57">
        <f>SUM(G68:G70)</f>
        <v>0</v>
      </c>
      <c r="H66" s="57">
        <f>SUM(H68:H70)</f>
        <v>0</v>
      </c>
      <c r="I66" s="57">
        <f t="shared" si="6"/>
        <v>0</v>
      </c>
      <c r="J66" s="56" t="s">
        <v>26</v>
      </c>
    </row>
    <row r="67" spans="1:13" s="64" customFormat="1" ht="18.75" hidden="1" customHeight="1" x14ac:dyDescent="0.25">
      <c r="A67" s="47"/>
      <c r="B67" s="80" t="s">
        <v>7</v>
      </c>
      <c r="C67" s="43"/>
      <c r="D67" s="57"/>
      <c r="E67" s="57"/>
      <c r="F67" s="57">
        <f t="shared" si="5"/>
        <v>0</v>
      </c>
      <c r="G67" s="57"/>
      <c r="H67" s="57"/>
      <c r="I67" s="57">
        <f t="shared" si="6"/>
        <v>0</v>
      </c>
      <c r="J67" s="56"/>
    </row>
    <row r="68" spans="1:13" s="64" customFormat="1" ht="18.75" hidden="1" customHeight="1" x14ac:dyDescent="0.25">
      <c r="A68" s="47"/>
      <c r="B68" s="79" t="s">
        <v>10</v>
      </c>
      <c r="C68" s="43"/>
      <c r="D68" s="57"/>
      <c r="E68" s="57"/>
      <c r="F68" s="57">
        <f t="shared" si="5"/>
        <v>0</v>
      </c>
      <c r="G68" s="57"/>
      <c r="H68" s="57"/>
      <c r="I68" s="57">
        <f t="shared" si="6"/>
        <v>0</v>
      </c>
      <c r="J68" s="56"/>
    </row>
    <row r="69" spans="1:13" s="64" customFormat="1" ht="18.75" hidden="1" customHeight="1" x14ac:dyDescent="0.25">
      <c r="A69" s="47"/>
      <c r="B69" s="80" t="s">
        <v>124</v>
      </c>
      <c r="C69" s="43"/>
      <c r="D69" s="57"/>
      <c r="E69" s="57"/>
      <c r="F69" s="57">
        <f t="shared" si="5"/>
        <v>0</v>
      </c>
      <c r="G69" s="57"/>
      <c r="H69" s="57"/>
      <c r="I69" s="57">
        <f t="shared" si="6"/>
        <v>0</v>
      </c>
      <c r="J69" s="56"/>
    </row>
    <row r="70" spans="1:13" s="64" customFormat="1" ht="18.75" hidden="1" customHeight="1" x14ac:dyDescent="0.25">
      <c r="A70" s="47"/>
      <c r="B70" s="79" t="s">
        <v>8</v>
      </c>
      <c r="C70" s="43"/>
      <c r="D70" s="57"/>
      <c r="E70" s="57"/>
      <c r="F70" s="57">
        <f t="shared" si="5"/>
        <v>0</v>
      </c>
      <c r="G70" s="57"/>
      <c r="H70" s="57"/>
      <c r="I70" s="57">
        <f t="shared" si="6"/>
        <v>0</v>
      </c>
      <c r="J70" s="56"/>
    </row>
    <row r="71" spans="1:13" s="64" customFormat="1" ht="21" hidden="1" customHeight="1" x14ac:dyDescent="0.25">
      <c r="A71" s="14" t="s">
        <v>89</v>
      </c>
      <c r="B71" s="20" t="s">
        <v>39</v>
      </c>
      <c r="C71" s="47" t="s">
        <v>40</v>
      </c>
      <c r="D71" s="44">
        <f t="shared" ref="D71:H73" si="9">D72</f>
        <v>0</v>
      </c>
      <c r="E71" s="44">
        <f t="shared" si="9"/>
        <v>0</v>
      </c>
      <c r="F71" s="44">
        <f t="shared" si="5"/>
        <v>0</v>
      </c>
      <c r="G71" s="44">
        <f t="shared" si="9"/>
        <v>0</v>
      </c>
      <c r="H71" s="44">
        <f t="shared" si="9"/>
        <v>0</v>
      </c>
      <c r="I71" s="44">
        <f t="shared" si="6"/>
        <v>0</v>
      </c>
      <c r="J71" s="55"/>
    </row>
    <row r="72" spans="1:13" s="64" customFormat="1" ht="25.5" hidden="1" customHeight="1" x14ac:dyDescent="0.25">
      <c r="A72" s="14"/>
      <c r="B72" s="20" t="s">
        <v>41</v>
      </c>
      <c r="C72" s="47" t="s">
        <v>40</v>
      </c>
      <c r="D72" s="44">
        <f t="shared" si="9"/>
        <v>0</v>
      </c>
      <c r="E72" s="44">
        <f t="shared" si="9"/>
        <v>0</v>
      </c>
      <c r="F72" s="44">
        <f t="shared" si="5"/>
        <v>0</v>
      </c>
      <c r="G72" s="44">
        <f t="shared" si="9"/>
        <v>0</v>
      </c>
      <c r="H72" s="44">
        <f t="shared" si="9"/>
        <v>0</v>
      </c>
      <c r="I72" s="44">
        <f t="shared" si="6"/>
        <v>0</v>
      </c>
      <c r="J72" s="55"/>
    </row>
    <row r="73" spans="1:13" s="64" customFormat="1" ht="81" hidden="1" customHeight="1" x14ac:dyDescent="0.25">
      <c r="A73" s="47"/>
      <c r="B73" s="20" t="s">
        <v>120</v>
      </c>
      <c r="C73" s="47" t="s">
        <v>42</v>
      </c>
      <c r="D73" s="44">
        <f t="shared" si="9"/>
        <v>0</v>
      </c>
      <c r="E73" s="44">
        <f t="shared" si="9"/>
        <v>0</v>
      </c>
      <c r="F73" s="44">
        <f t="shared" si="5"/>
        <v>0</v>
      </c>
      <c r="G73" s="44">
        <f t="shared" si="9"/>
        <v>0</v>
      </c>
      <c r="H73" s="44">
        <f t="shared" si="9"/>
        <v>0</v>
      </c>
      <c r="I73" s="44">
        <f t="shared" si="6"/>
        <v>0</v>
      </c>
      <c r="J73" s="55"/>
    </row>
    <row r="74" spans="1:13" s="64" customFormat="1" ht="51.75" hidden="1" customHeight="1" x14ac:dyDescent="0.25">
      <c r="A74" s="43" t="s">
        <v>17</v>
      </c>
      <c r="B74" s="82" t="s">
        <v>119</v>
      </c>
      <c r="C74" s="43" t="s">
        <v>42</v>
      </c>
      <c r="D74" s="57">
        <f>D76+D77</f>
        <v>0</v>
      </c>
      <c r="E74" s="57">
        <f>E76+E77</f>
        <v>0</v>
      </c>
      <c r="F74" s="57">
        <f t="shared" si="5"/>
        <v>0</v>
      </c>
      <c r="G74" s="57">
        <f>G76+G77</f>
        <v>0</v>
      </c>
      <c r="H74" s="57">
        <f>H76+H77</f>
        <v>0</v>
      </c>
      <c r="I74" s="57">
        <f t="shared" si="6"/>
        <v>0</v>
      </c>
      <c r="J74" s="56" t="s">
        <v>45</v>
      </c>
    </row>
    <row r="75" spans="1:13" s="64" customFormat="1" ht="17.25" hidden="1" customHeight="1" x14ac:dyDescent="0.25">
      <c r="A75" s="47"/>
      <c r="B75" s="80" t="s">
        <v>7</v>
      </c>
      <c r="C75" s="43"/>
      <c r="D75" s="57"/>
      <c r="E75" s="57"/>
      <c r="F75" s="57">
        <f t="shared" si="5"/>
        <v>0</v>
      </c>
      <c r="G75" s="57"/>
      <c r="H75" s="57"/>
      <c r="I75" s="57">
        <f t="shared" si="6"/>
        <v>0</v>
      </c>
      <c r="J75" s="56"/>
    </row>
    <row r="76" spans="1:13" s="64" customFormat="1" ht="17.25" hidden="1" customHeight="1" x14ac:dyDescent="0.25">
      <c r="A76" s="47"/>
      <c r="B76" s="79" t="s">
        <v>10</v>
      </c>
      <c r="C76" s="43"/>
      <c r="D76" s="57"/>
      <c r="E76" s="57"/>
      <c r="F76" s="57">
        <f t="shared" si="5"/>
        <v>0</v>
      </c>
      <c r="G76" s="57"/>
      <c r="H76" s="57"/>
      <c r="I76" s="57">
        <f t="shared" si="6"/>
        <v>0</v>
      </c>
      <c r="J76" s="56"/>
    </row>
    <row r="77" spans="1:13" s="64" customFormat="1" ht="17.25" hidden="1" customHeight="1" x14ac:dyDescent="0.25">
      <c r="A77" s="47"/>
      <c r="B77" s="80" t="s">
        <v>9</v>
      </c>
      <c r="C77" s="43"/>
      <c r="D77" s="57"/>
      <c r="E77" s="57"/>
      <c r="F77" s="57">
        <f t="shared" si="5"/>
        <v>0</v>
      </c>
      <c r="G77" s="57"/>
      <c r="H77" s="57"/>
      <c r="I77" s="57">
        <f t="shared" si="6"/>
        <v>0</v>
      </c>
      <c r="J77" s="56"/>
    </row>
    <row r="78" spans="1:13" s="64" customFormat="1" ht="17.25" hidden="1" customHeight="1" x14ac:dyDescent="0.25">
      <c r="A78" s="47"/>
      <c r="B78" s="79"/>
      <c r="C78" s="43"/>
      <c r="D78" s="57"/>
      <c r="E78" s="57"/>
      <c r="F78" s="57">
        <f t="shared" si="5"/>
        <v>0</v>
      </c>
      <c r="G78" s="57"/>
      <c r="H78" s="57"/>
      <c r="I78" s="57">
        <f t="shared" si="6"/>
        <v>0</v>
      </c>
      <c r="J78" s="56"/>
    </row>
    <row r="79" spans="1:13" s="64" customFormat="1" ht="69.75" hidden="1" customHeight="1" x14ac:dyDescent="0.25">
      <c r="A79" s="47" t="s">
        <v>17</v>
      </c>
      <c r="B79" s="20" t="s">
        <v>43</v>
      </c>
      <c r="C79" s="47" t="s">
        <v>44</v>
      </c>
      <c r="D79" s="44">
        <f>D81+D82+D83</f>
        <v>0</v>
      </c>
      <c r="E79" s="44">
        <f>E81+E82+E83</f>
        <v>0</v>
      </c>
      <c r="F79" s="44">
        <f t="shared" si="5"/>
        <v>0</v>
      </c>
      <c r="G79" s="44">
        <f>G81+G82+G83</f>
        <v>0</v>
      </c>
      <c r="H79" s="44">
        <f>H81+H82+H83</f>
        <v>0</v>
      </c>
      <c r="I79" s="44">
        <f t="shared" si="6"/>
        <v>0</v>
      </c>
      <c r="J79" s="56">
        <f>J81+J82+J83</f>
        <v>0</v>
      </c>
    </row>
    <row r="80" spans="1:13" s="64" customFormat="1" ht="17.25" hidden="1" customHeight="1" x14ac:dyDescent="0.25">
      <c r="A80" s="47"/>
      <c r="B80" s="80" t="s">
        <v>7</v>
      </c>
      <c r="C80" s="43"/>
      <c r="D80" s="57"/>
      <c r="E80" s="57"/>
      <c r="F80" s="57">
        <f t="shared" si="5"/>
        <v>0</v>
      </c>
      <c r="G80" s="57"/>
      <c r="H80" s="57"/>
      <c r="I80" s="57">
        <f t="shared" si="6"/>
        <v>0</v>
      </c>
      <c r="J80" s="56"/>
    </row>
    <row r="81" spans="1:10" s="64" customFormat="1" ht="17.25" hidden="1" customHeight="1" x14ac:dyDescent="0.25">
      <c r="A81" s="47"/>
      <c r="B81" s="79" t="s">
        <v>8</v>
      </c>
      <c r="C81" s="43"/>
      <c r="D81" s="57"/>
      <c r="E81" s="57"/>
      <c r="F81" s="57">
        <f t="shared" si="5"/>
        <v>0</v>
      </c>
      <c r="G81" s="57"/>
      <c r="H81" s="57"/>
      <c r="I81" s="57">
        <f t="shared" si="6"/>
        <v>0</v>
      </c>
      <c r="J81" s="56"/>
    </row>
    <row r="82" spans="1:10" s="64" customFormat="1" ht="17.25" hidden="1" customHeight="1" x14ac:dyDescent="0.25">
      <c r="A82" s="47"/>
      <c r="B82" s="80" t="s">
        <v>9</v>
      </c>
      <c r="C82" s="43"/>
      <c r="D82" s="57">
        <f>4553.6-4553.6</f>
        <v>0</v>
      </c>
      <c r="E82" s="57">
        <f>4553.6-4553.6</f>
        <v>0</v>
      </c>
      <c r="F82" s="57">
        <f t="shared" si="5"/>
        <v>0</v>
      </c>
      <c r="G82" s="57">
        <f>4553.6-4553.6</f>
        <v>0</v>
      </c>
      <c r="H82" s="57">
        <f>4553.6-4553.6</f>
        <v>0</v>
      </c>
      <c r="I82" s="57">
        <f t="shared" si="6"/>
        <v>0</v>
      </c>
      <c r="J82" s="56"/>
    </row>
    <row r="83" spans="1:10" s="64" customFormat="1" ht="17.25" hidden="1" customHeight="1" x14ac:dyDescent="0.25">
      <c r="A83" s="47"/>
      <c r="B83" s="79" t="s">
        <v>10</v>
      </c>
      <c r="C83" s="43"/>
      <c r="D83" s="57"/>
      <c r="E83" s="57"/>
      <c r="F83" s="57">
        <f t="shared" si="5"/>
        <v>0</v>
      </c>
      <c r="G83" s="57"/>
      <c r="H83" s="57"/>
      <c r="I83" s="57">
        <f t="shared" si="6"/>
        <v>0</v>
      </c>
      <c r="J83" s="56"/>
    </row>
    <row r="84" spans="1:10" s="64" customFormat="1" ht="17.25" hidden="1" customHeight="1" x14ac:dyDescent="0.25">
      <c r="A84" s="47"/>
      <c r="B84" s="79"/>
      <c r="C84" s="43"/>
      <c r="D84" s="57"/>
      <c r="E84" s="57"/>
      <c r="F84" s="57">
        <f t="shared" si="5"/>
        <v>0</v>
      </c>
      <c r="G84" s="57"/>
      <c r="H84" s="57"/>
      <c r="I84" s="57">
        <f t="shared" si="6"/>
        <v>0</v>
      </c>
      <c r="J84" s="56"/>
    </row>
    <row r="85" spans="1:10" s="64" customFormat="1" ht="17.25" hidden="1" customHeight="1" x14ac:dyDescent="0.25">
      <c r="A85" s="47"/>
      <c r="B85" s="20"/>
      <c r="C85" s="43"/>
      <c r="D85" s="44"/>
      <c r="E85" s="44"/>
      <c r="F85" s="44">
        <f t="shared" si="5"/>
        <v>0</v>
      </c>
      <c r="G85" s="44"/>
      <c r="H85" s="44"/>
      <c r="I85" s="44">
        <f t="shared" si="6"/>
        <v>0</v>
      </c>
      <c r="J85" s="56"/>
    </row>
    <row r="86" spans="1:10" s="64" customFormat="1" ht="17.25" hidden="1" customHeight="1" x14ac:dyDescent="0.25">
      <c r="A86" s="47"/>
      <c r="B86" s="20"/>
      <c r="C86" s="43"/>
      <c r="D86" s="44"/>
      <c r="E86" s="44"/>
      <c r="F86" s="44">
        <f t="shared" si="5"/>
        <v>0</v>
      </c>
      <c r="G86" s="44"/>
      <c r="H86" s="44"/>
      <c r="I86" s="44">
        <f t="shared" si="6"/>
        <v>0</v>
      </c>
      <c r="J86" s="56"/>
    </row>
    <row r="87" spans="1:10" s="64" customFormat="1" ht="17.25" hidden="1" customHeight="1" x14ac:dyDescent="0.25">
      <c r="A87" s="47"/>
      <c r="B87" s="20"/>
      <c r="C87" s="43"/>
      <c r="D87" s="44"/>
      <c r="E87" s="44"/>
      <c r="F87" s="44">
        <f t="shared" si="5"/>
        <v>0</v>
      </c>
      <c r="G87" s="44"/>
      <c r="H87" s="44"/>
      <c r="I87" s="44">
        <f t="shared" si="6"/>
        <v>0</v>
      </c>
      <c r="J87" s="56"/>
    </row>
    <row r="88" spans="1:10" s="64" customFormat="1" ht="17.25" hidden="1" customHeight="1" x14ac:dyDescent="0.25">
      <c r="A88" s="47"/>
      <c r="B88" s="20"/>
      <c r="C88" s="43"/>
      <c r="D88" s="44"/>
      <c r="E88" s="44"/>
      <c r="F88" s="44">
        <f t="shared" ref="F88:F151" si="10">E88-D88</f>
        <v>0</v>
      </c>
      <c r="G88" s="44"/>
      <c r="H88" s="44"/>
      <c r="I88" s="44">
        <f t="shared" ref="I88:I151" si="11">H88-G88</f>
        <v>0</v>
      </c>
      <c r="J88" s="56"/>
    </row>
    <row r="89" spans="1:10" s="64" customFormat="1" ht="17.25" hidden="1" customHeight="1" x14ac:dyDescent="0.25">
      <c r="A89" s="47"/>
      <c r="B89" s="20"/>
      <c r="C89" s="43"/>
      <c r="D89" s="44"/>
      <c r="E89" s="44"/>
      <c r="F89" s="44">
        <f t="shared" si="10"/>
        <v>0</v>
      </c>
      <c r="G89" s="44"/>
      <c r="H89" s="44"/>
      <c r="I89" s="44">
        <f t="shared" si="11"/>
        <v>0</v>
      </c>
      <c r="J89" s="56"/>
    </row>
    <row r="90" spans="1:10" s="64" customFormat="1" ht="17.25" hidden="1" customHeight="1" x14ac:dyDescent="0.25">
      <c r="A90" s="47"/>
      <c r="B90" s="20"/>
      <c r="C90" s="43"/>
      <c r="D90" s="44"/>
      <c r="E90" s="44"/>
      <c r="F90" s="44">
        <f t="shared" si="10"/>
        <v>0</v>
      </c>
      <c r="G90" s="44"/>
      <c r="H90" s="44"/>
      <c r="I90" s="44">
        <f t="shared" si="11"/>
        <v>0</v>
      </c>
      <c r="J90" s="56"/>
    </row>
    <row r="91" spans="1:10" s="64" customFormat="1" ht="17.25" hidden="1" customHeight="1" x14ac:dyDescent="0.25">
      <c r="A91" s="47"/>
      <c r="B91" s="20"/>
      <c r="C91" s="43"/>
      <c r="D91" s="44"/>
      <c r="E91" s="44"/>
      <c r="F91" s="44">
        <f t="shared" si="10"/>
        <v>0</v>
      </c>
      <c r="G91" s="44"/>
      <c r="H91" s="44"/>
      <c r="I91" s="44">
        <f t="shared" si="11"/>
        <v>0</v>
      </c>
      <c r="J91" s="56"/>
    </row>
    <row r="92" spans="1:10" s="64" customFormat="1" ht="17.25" hidden="1" customHeight="1" x14ac:dyDescent="0.25">
      <c r="A92" s="47"/>
      <c r="B92" s="20"/>
      <c r="C92" s="43"/>
      <c r="D92" s="44"/>
      <c r="E92" s="44"/>
      <c r="F92" s="44">
        <f t="shared" si="10"/>
        <v>0</v>
      </c>
      <c r="G92" s="44"/>
      <c r="H92" s="44"/>
      <c r="I92" s="44">
        <f t="shared" si="11"/>
        <v>0</v>
      </c>
      <c r="J92" s="56"/>
    </row>
    <row r="93" spans="1:10" s="64" customFormat="1" ht="17.25" hidden="1" customHeight="1" x14ac:dyDescent="0.25">
      <c r="A93" s="47"/>
      <c r="B93" s="20"/>
      <c r="C93" s="43"/>
      <c r="D93" s="44"/>
      <c r="E93" s="44"/>
      <c r="F93" s="44">
        <f t="shared" si="10"/>
        <v>0</v>
      </c>
      <c r="G93" s="44"/>
      <c r="H93" s="44"/>
      <c r="I93" s="44">
        <f t="shared" si="11"/>
        <v>0</v>
      </c>
      <c r="J93" s="56"/>
    </row>
    <row r="94" spans="1:10" s="64" customFormat="1" ht="17.25" hidden="1" customHeight="1" x14ac:dyDescent="0.25">
      <c r="A94" s="47"/>
      <c r="B94" s="20"/>
      <c r="C94" s="43"/>
      <c r="D94" s="44"/>
      <c r="E94" s="44"/>
      <c r="F94" s="44">
        <f t="shared" si="10"/>
        <v>0</v>
      </c>
      <c r="G94" s="44"/>
      <c r="H94" s="44"/>
      <c r="I94" s="44">
        <f t="shared" si="11"/>
        <v>0</v>
      </c>
      <c r="J94" s="56"/>
    </row>
    <row r="95" spans="1:10" s="64" customFormat="1" ht="17.25" hidden="1" customHeight="1" x14ac:dyDescent="0.25">
      <c r="A95" s="47"/>
      <c r="B95" s="20"/>
      <c r="C95" s="43"/>
      <c r="D95" s="44"/>
      <c r="E95" s="44"/>
      <c r="F95" s="44">
        <f t="shared" si="10"/>
        <v>0</v>
      </c>
      <c r="G95" s="44"/>
      <c r="H95" s="44"/>
      <c r="I95" s="44">
        <f t="shared" si="11"/>
        <v>0</v>
      </c>
      <c r="J95" s="56"/>
    </row>
    <row r="96" spans="1:10" s="64" customFormat="1" ht="17.25" hidden="1" customHeight="1" x14ac:dyDescent="0.25">
      <c r="A96" s="47"/>
      <c r="B96" s="20"/>
      <c r="C96" s="43"/>
      <c r="D96" s="44"/>
      <c r="E96" s="44"/>
      <c r="F96" s="44">
        <f t="shared" si="10"/>
        <v>0</v>
      </c>
      <c r="G96" s="44"/>
      <c r="H96" s="44"/>
      <c r="I96" s="44">
        <f t="shared" si="11"/>
        <v>0</v>
      </c>
      <c r="J96" s="56"/>
    </row>
    <row r="97" spans="1:10" s="64" customFormat="1" ht="17.25" hidden="1" customHeight="1" x14ac:dyDescent="0.25">
      <c r="A97" s="47"/>
      <c r="B97" s="20"/>
      <c r="C97" s="43"/>
      <c r="D97" s="44"/>
      <c r="E97" s="44"/>
      <c r="F97" s="44">
        <f t="shared" si="10"/>
        <v>0</v>
      </c>
      <c r="G97" s="44"/>
      <c r="H97" s="44"/>
      <c r="I97" s="44">
        <f t="shared" si="11"/>
        <v>0</v>
      </c>
      <c r="J97" s="56"/>
    </row>
    <row r="98" spans="1:10" s="64" customFormat="1" ht="17.25" hidden="1" customHeight="1" x14ac:dyDescent="0.25">
      <c r="A98" s="47"/>
      <c r="B98" s="20"/>
      <c r="C98" s="43"/>
      <c r="D98" s="44"/>
      <c r="E98" s="44"/>
      <c r="F98" s="44">
        <f t="shared" si="10"/>
        <v>0</v>
      </c>
      <c r="G98" s="44"/>
      <c r="H98" s="44"/>
      <c r="I98" s="44">
        <f t="shared" si="11"/>
        <v>0</v>
      </c>
      <c r="J98" s="56"/>
    </row>
    <row r="99" spans="1:10" s="64" customFormat="1" ht="17.25" hidden="1" customHeight="1" x14ac:dyDescent="0.25">
      <c r="A99" s="47"/>
      <c r="B99" s="20"/>
      <c r="C99" s="43"/>
      <c r="D99" s="44"/>
      <c r="E99" s="44"/>
      <c r="F99" s="44">
        <f t="shared" si="10"/>
        <v>0</v>
      </c>
      <c r="G99" s="44"/>
      <c r="H99" s="44"/>
      <c r="I99" s="44">
        <f t="shared" si="11"/>
        <v>0</v>
      </c>
      <c r="J99" s="56"/>
    </row>
    <row r="100" spans="1:10" s="64" customFormat="1" ht="17.25" hidden="1" customHeight="1" x14ac:dyDescent="0.25">
      <c r="A100" s="47"/>
      <c r="B100" s="20"/>
      <c r="C100" s="43"/>
      <c r="D100" s="44"/>
      <c r="E100" s="44"/>
      <c r="F100" s="44">
        <f t="shared" si="10"/>
        <v>0</v>
      </c>
      <c r="G100" s="44"/>
      <c r="H100" s="44"/>
      <c r="I100" s="44">
        <f t="shared" si="11"/>
        <v>0</v>
      </c>
      <c r="J100" s="56"/>
    </row>
    <row r="101" spans="1:10" s="64" customFormat="1" ht="17.25" hidden="1" customHeight="1" x14ac:dyDescent="0.25">
      <c r="A101" s="47"/>
      <c r="B101" s="20"/>
      <c r="C101" s="43"/>
      <c r="D101" s="44"/>
      <c r="E101" s="44"/>
      <c r="F101" s="44">
        <f t="shared" si="10"/>
        <v>0</v>
      </c>
      <c r="G101" s="44"/>
      <c r="H101" s="44"/>
      <c r="I101" s="44">
        <f t="shared" si="11"/>
        <v>0</v>
      </c>
      <c r="J101" s="56"/>
    </row>
    <row r="102" spans="1:10" s="64" customFormat="1" ht="17.25" hidden="1" customHeight="1" x14ac:dyDescent="0.25">
      <c r="A102" s="47"/>
      <c r="B102" s="20"/>
      <c r="C102" s="43"/>
      <c r="D102" s="44"/>
      <c r="E102" s="44"/>
      <c r="F102" s="44">
        <f t="shared" si="10"/>
        <v>0</v>
      </c>
      <c r="G102" s="44"/>
      <c r="H102" s="44"/>
      <c r="I102" s="44">
        <f t="shared" si="11"/>
        <v>0</v>
      </c>
      <c r="J102" s="56"/>
    </row>
    <row r="103" spans="1:10" s="64" customFormat="1" ht="17.25" hidden="1" customHeight="1" x14ac:dyDescent="0.25">
      <c r="A103" s="47"/>
      <c r="B103" s="20"/>
      <c r="C103" s="43"/>
      <c r="D103" s="44"/>
      <c r="E103" s="44"/>
      <c r="F103" s="44">
        <f t="shared" si="10"/>
        <v>0</v>
      </c>
      <c r="G103" s="44"/>
      <c r="H103" s="44"/>
      <c r="I103" s="44">
        <f t="shared" si="11"/>
        <v>0</v>
      </c>
      <c r="J103" s="56"/>
    </row>
    <row r="104" spans="1:10" s="36" customFormat="1" ht="38.25" customHeight="1" x14ac:dyDescent="0.25">
      <c r="A104" s="37"/>
      <c r="B104" s="81" t="s">
        <v>113</v>
      </c>
      <c r="C104" s="33" t="s">
        <v>22</v>
      </c>
      <c r="D104" s="66">
        <f>D112+D105</f>
        <v>2292932</v>
      </c>
      <c r="E104" s="66">
        <f>E112+E105</f>
        <v>2292932</v>
      </c>
      <c r="F104" s="66">
        <f t="shared" si="10"/>
        <v>0</v>
      </c>
      <c r="G104" s="66">
        <f>G112+G105</f>
        <v>202827</v>
      </c>
      <c r="H104" s="66">
        <f>H112+H105</f>
        <v>202827</v>
      </c>
      <c r="I104" s="66">
        <f t="shared" si="11"/>
        <v>0</v>
      </c>
      <c r="J104" s="38"/>
    </row>
    <row r="105" spans="1:10" ht="39" hidden="1" customHeight="1" x14ac:dyDescent="0.25">
      <c r="A105" s="47"/>
      <c r="B105" s="20" t="s">
        <v>67</v>
      </c>
      <c r="C105" s="47" t="s">
        <v>22</v>
      </c>
      <c r="D105" s="44">
        <f t="shared" ref="D105:E107" si="12">D106</f>
        <v>0</v>
      </c>
      <c r="E105" s="44">
        <f t="shared" si="12"/>
        <v>0</v>
      </c>
      <c r="F105" s="44">
        <f t="shared" si="10"/>
        <v>0</v>
      </c>
      <c r="G105" s="44">
        <f t="shared" ref="G105:H107" si="13">G106</f>
        <v>0</v>
      </c>
      <c r="H105" s="44">
        <f t="shared" si="13"/>
        <v>0</v>
      </c>
      <c r="I105" s="44">
        <f t="shared" si="11"/>
        <v>0</v>
      </c>
      <c r="J105" s="15"/>
    </row>
    <row r="106" spans="1:10" ht="33.75" hidden="1" customHeight="1" x14ac:dyDescent="0.25">
      <c r="A106" s="47"/>
      <c r="B106" s="20" t="s">
        <v>111</v>
      </c>
      <c r="C106" s="47" t="s">
        <v>22</v>
      </c>
      <c r="D106" s="44">
        <f t="shared" si="12"/>
        <v>0</v>
      </c>
      <c r="E106" s="44">
        <f t="shared" si="12"/>
        <v>0</v>
      </c>
      <c r="F106" s="44">
        <f t="shared" si="10"/>
        <v>0</v>
      </c>
      <c r="G106" s="44">
        <f t="shared" si="13"/>
        <v>0</v>
      </c>
      <c r="H106" s="44">
        <f t="shared" si="13"/>
        <v>0</v>
      </c>
      <c r="I106" s="44">
        <f t="shared" si="11"/>
        <v>0</v>
      </c>
      <c r="J106" s="15"/>
    </row>
    <row r="107" spans="1:10" ht="52.5" hidden="1" customHeight="1" x14ac:dyDescent="0.25">
      <c r="A107" s="47"/>
      <c r="B107" s="20" t="s">
        <v>129</v>
      </c>
      <c r="C107" s="47" t="s">
        <v>22</v>
      </c>
      <c r="D107" s="44">
        <f t="shared" si="12"/>
        <v>0</v>
      </c>
      <c r="E107" s="44">
        <f t="shared" si="12"/>
        <v>0</v>
      </c>
      <c r="F107" s="44">
        <f t="shared" si="10"/>
        <v>0</v>
      </c>
      <c r="G107" s="44">
        <f t="shared" si="13"/>
        <v>0</v>
      </c>
      <c r="H107" s="44">
        <f t="shared" si="13"/>
        <v>0</v>
      </c>
      <c r="I107" s="44">
        <f t="shared" si="11"/>
        <v>0</v>
      </c>
      <c r="J107" s="15"/>
    </row>
    <row r="108" spans="1:10" ht="60" hidden="1" customHeight="1" x14ac:dyDescent="0.25">
      <c r="A108" s="43" t="s">
        <v>48</v>
      </c>
      <c r="B108" s="75"/>
      <c r="C108" s="43" t="s">
        <v>22</v>
      </c>
      <c r="D108" s="57">
        <f>D110+D111</f>
        <v>0</v>
      </c>
      <c r="E108" s="57">
        <f>E110+E111</f>
        <v>0</v>
      </c>
      <c r="F108" s="57">
        <f t="shared" si="10"/>
        <v>0</v>
      </c>
      <c r="G108" s="57">
        <f>G110+G111</f>
        <v>0</v>
      </c>
      <c r="H108" s="57">
        <f>H110+H111</f>
        <v>0</v>
      </c>
      <c r="I108" s="57">
        <f t="shared" si="11"/>
        <v>0</v>
      </c>
      <c r="J108" s="15" t="s">
        <v>66</v>
      </c>
    </row>
    <row r="109" spans="1:10" ht="18.75" hidden="1" customHeight="1" x14ac:dyDescent="0.25">
      <c r="A109" s="47"/>
      <c r="B109" s="46" t="s">
        <v>7</v>
      </c>
      <c r="C109" s="43"/>
      <c r="D109" s="57"/>
      <c r="E109" s="57"/>
      <c r="F109" s="57">
        <f t="shared" si="10"/>
        <v>0</v>
      </c>
      <c r="G109" s="57"/>
      <c r="H109" s="57"/>
      <c r="I109" s="57">
        <f t="shared" si="11"/>
        <v>0</v>
      </c>
      <c r="J109" s="54"/>
    </row>
    <row r="110" spans="1:10" ht="18.75" hidden="1" customHeight="1" x14ac:dyDescent="0.25">
      <c r="A110" s="47"/>
      <c r="B110" s="7" t="s">
        <v>10</v>
      </c>
      <c r="C110" s="43"/>
      <c r="D110" s="57"/>
      <c r="E110" s="57"/>
      <c r="F110" s="57">
        <f t="shared" si="10"/>
        <v>0</v>
      </c>
      <c r="G110" s="57"/>
      <c r="H110" s="57"/>
      <c r="I110" s="57">
        <f t="shared" si="11"/>
        <v>0</v>
      </c>
      <c r="J110" s="56"/>
    </row>
    <row r="111" spans="1:10" ht="18.75" hidden="1" customHeight="1" x14ac:dyDescent="0.25">
      <c r="A111" s="47"/>
      <c r="B111" s="46" t="s">
        <v>124</v>
      </c>
      <c r="C111" s="43"/>
      <c r="D111" s="57"/>
      <c r="E111" s="57"/>
      <c r="F111" s="57">
        <f t="shared" si="10"/>
        <v>0</v>
      </c>
      <c r="G111" s="57"/>
      <c r="H111" s="57"/>
      <c r="I111" s="57">
        <f t="shared" si="11"/>
        <v>0</v>
      </c>
      <c r="J111" s="56"/>
    </row>
    <row r="112" spans="1:10" s="64" customFormat="1" ht="49.5" x14ac:dyDescent="0.25">
      <c r="A112" s="62"/>
      <c r="B112" s="20" t="s">
        <v>178</v>
      </c>
      <c r="C112" s="47" t="s">
        <v>22</v>
      </c>
      <c r="D112" s="44">
        <f>D113+D161</f>
        <v>2292932</v>
      </c>
      <c r="E112" s="44">
        <f>E113+E161</f>
        <v>2292932</v>
      </c>
      <c r="F112" s="44">
        <f t="shared" si="10"/>
        <v>0</v>
      </c>
      <c r="G112" s="44">
        <f>G113+G161</f>
        <v>202827</v>
      </c>
      <c r="H112" s="44">
        <f>H113+H161</f>
        <v>202827</v>
      </c>
      <c r="I112" s="44">
        <f t="shared" si="11"/>
        <v>0</v>
      </c>
      <c r="J112" s="56"/>
    </row>
    <row r="113" spans="1:11" s="64" customFormat="1" ht="18.75" x14ac:dyDescent="0.25">
      <c r="A113" s="62"/>
      <c r="B113" s="20" t="s">
        <v>47</v>
      </c>
      <c r="C113" s="47" t="s">
        <v>22</v>
      </c>
      <c r="D113" s="44">
        <f>D157+D153+D148+D143+D114+D118+D122+D126+D130+D134+D138</f>
        <v>2292932</v>
      </c>
      <c r="E113" s="44">
        <f t="shared" ref="E113:F113" si="14">E157+E153+E148+E143+E114+E118+E122+E126+E130+E134+E138</f>
        <v>2292932</v>
      </c>
      <c r="F113" s="44">
        <f t="shared" si="14"/>
        <v>0</v>
      </c>
      <c r="G113" s="44">
        <f>G157+G153+G148+G143+G114+G118+G122+G126+G130+G134+G138</f>
        <v>202827</v>
      </c>
      <c r="H113" s="44">
        <f>H157+H153+H148+H143+H114+H118+H122+H126+H130+H134+H138</f>
        <v>202827</v>
      </c>
      <c r="I113" s="44">
        <f t="shared" si="11"/>
        <v>0</v>
      </c>
      <c r="J113" s="56"/>
      <c r="K113" s="49">
        <f>E114+E122+E126+E130+E134+E138+E142+E147+E152</f>
        <v>2292932</v>
      </c>
    </row>
    <row r="114" spans="1:11" ht="57" customHeight="1" x14ac:dyDescent="0.25">
      <c r="A114" s="10" t="s">
        <v>19</v>
      </c>
      <c r="B114" s="83" t="s">
        <v>149</v>
      </c>
      <c r="C114" s="43" t="s">
        <v>22</v>
      </c>
      <c r="D114" s="56">
        <f>SUM(D116:D117)</f>
        <v>47554.5</v>
      </c>
      <c r="E114" s="56">
        <f>SUM(E116:E117)</f>
        <v>47554.5</v>
      </c>
      <c r="F114" s="57">
        <f t="shared" si="10"/>
        <v>0</v>
      </c>
      <c r="G114" s="57">
        <f>SUM(G116:G117)</f>
        <v>47555</v>
      </c>
      <c r="H114" s="57">
        <f>SUM(H116:H117)</f>
        <v>47555</v>
      </c>
      <c r="I114" s="56">
        <f t="shared" si="11"/>
        <v>0</v>
      </c>
      <c r="J114" s="56" t="s">
        <v>45</v>
      </c>
    </row>
    <row r="115" spans="1:11" s="64" customFormat="1" ht="18.75" customHeight="1" x14ac:dyDescent="0.25">
      <c r="A115" s="10"/>
      <c r="B115" s="46" t="s">
        <v>7</v>
      </c>
      <c r="C115" s="43"/>
      <c r="D115" s="56"/>
      <c r="E115" s="56"/>
      <c r="F115" s="56">
        <f t="shared" si="10"/>
        <v>0</v>
      </c>
      <c r="G115" s="57"/>
      <c r="H115" s="57"/>
      <c r="I115" s="56">
        <f t="shared" si="11"/>
        <v>0</v>
      </c>
      <c r="J115" s="56"/>
    </row>
    <row r="116" spans="1:11" s="64" customFormat="1" ht="18.75" customHeight="1" x14ac:dyDescent="0.25">
      <c r="A116" s="10"/>
      <c r="B116" s="7" t="s">
        <v>10</v>
      </c>
      <c r="C116" s="43"/>
      <c r="D116" s="56">
        <v>12554.5</v>
      </c>
      <c r="E116" s="56">
        <v>12554.5</v>
      </c>
      <c r="F116" s="56">
        <f t="shared" si="10"/>
        <v>0</v>
      </c>
      <c r="G116" s="57">
        <v>12555</v>
      </c>
      <c r="H116" s="57">
        <v>12555</v>
      </c>
      <c r="I116" s="56">
        <f t="shared" si="11"/>
        <v>0</v>
      </c>
      <c r="J116" s="56"/>
    </row>
    <row r="117" spans="1:11" s="64" customFormat="1" ht="18.75" customHeight="1" x14ac:dyDescent="0.25">
      <c r="A117" s="10"/>
      <c r="B117" s="46" t="s">
        <v>124</v>
      </c>
      <c r="C117" s="43"/>
      <c r="D117" s="57">
        <v>35000</v>
      </c>
      <c r="E117" s="57">
        <v>35000</v>
      </c>
      <c r="F117" s="57">
        <f t="shared" si="10"/>
        <v>0</v>
      </c>
      <c r="G117" s="57">
        <v>35000</v>
      </c>
      <c r="H117" s="57">
        <v>35000</v>
      </c>
      <c r="I117" s="57">
        <f t="shared" si="11"/>
        <v>0</v>
      </c>
      <c r="J117" s="56"/>
    </row>
    <row r="118" spans="1:11" ht="52.5" hidden="1" customHeight="1" x14ac:dyDescent="0.25">
      <c r="A118" s="10" t="s">
        <v>23</v>
      </c>
      <c r="B118" s="83" t="s">
        <v>133</v>
      </c>
      <c r="C118" s="43" t="s">
        <v>22</v>
      </c>
      <c r="D118" s="56">
        <f>SUM(D120:D121)</f>
        <v>0</v>
      </c>
      <c r="E118" s="56">
        <f>SUM(E120:E121)</f>
        <v>0</v>
      </c>
      <c r="F118" s="56">
        <f t="shared" si="10"/>
        <v>0</v>
      </c>
      <c r="G118" s="56">
        <f>SUM(G120:G121)</f>
        <v>0</v>
      </c>
      <c r="H118" s="56">
        <f>SUM(H120:H121)</f>
        <v>0</v>
      </c>
      <c r="I118" s="56">
        <f t="shared" si="11"/>
        <v>0</v>
      </c>
      <c r="J118" s="56" t="s">
        <v>45</v>
      </c>
    </row>
    <row r="119" spans="1:11" s="64" customFormat="1" ht="18.75" hidden="1" customHeight="1" x14ac:dyDescent="0.25">
      <c r="A119" s="10"/>
      <c r="B119" s="80" t="s">
        <v>7</v>
      </c>
      <c r="C119" s="43"/>
      <c r="D119" s="56"/>
      <c r="E119" s="56"/>
      <c r="F119" s="56">
        <f t="shared" si="10"/>
        <v>0</v>
      </c>
      <c r="G119" s="56"/>
      <c r="H119" s="56"/>
      <c r="I119" s="56">
        <f t="shared" si="11"/>
        <v>0</v>
      </c>
      <c r="J119" s="56"/>
    </row>
    <row r="120" spans="1:11" s="64" customFormat="1" ht="18.75" hidden="1" customHeight="1" x14ac:dyDescent="0.25">
      <c r="A120" s="10"/>
      <c r="B120" s="79" t="s">
        <v>10</v>
      </c>
      <c r="C120" s="43"/>
      <c r="D120" s="56"/>
      <c r="E120" s="56"/>
      <c r="F120" s="56">
        <f t="shared" si="10"/>
        <v>0</v>
      </c>
      <c r="G120" s="56"/>
      <c r="H120" s="56"/>
      <c r="I120" s="56">
        <f t="shared" si="11"/>
        <v>0</v>
      </c>
      <c r="J120" s="56"/>
    </row>
    <row r="121" spans="1:11" s="64" customFormat="1" ht="18.75" hidden="1" customHeight="1" x14ac:dyDescent="0.25">
      <c r="A121" s="10"/>
      <c r="B121" s="80" t="s">
        <v>124</v>
      </c>
      <c r="C121" s="43"/>
      <c r="D121" s="56"/>
      <c r="E121" s="56"/>
      <c r="F121" s="56">
        <f t="shared" si="10"/>
        <v>0</v>
      </c>
      <c r="G121" s="56"/>
      <c r="H121" s="56"/>
      <c r="I121" s="56">
        <f t="shared" si="11"/>
        <v>0</v>
      </c>
      <c r="J121" s="56"/>
    </row>
    <row r="122" spans="1:11" ht="50.25" customHeight="1" x14ac:dyDescent="0.25">
      <c r="A122" s="10" t="s">
        <v>48</v>
      </c>
      <c r="B122" s="83" t="s">
        <v>150</v>
      </c>
      <c r="C122" s="43" t="s">
        <v>22</v>
      </c>
      <c r="D122" s="56">
        <f>SUM(D124:D125)</f>
        <v>50274.1</v>
      </c>
      <c r="E122" s="56">
        <f>SUM(E124:E125)</f>
        <v>50274.1</v>
      </c>
      <c r="F122" s="56">
        <f t="shared" si="10"/>
        <v>0</v>
      </c>
      <c r="G122" s="57">
        <f>SUM(G124:G125)</f>
        <v>40761</v>
      </c>
      <c r="H122" s="57">
        <f>SUM(H124:H125)</f>
        <v>40761</v>
      </c>
      <c r="I122" s="56">
        <f t="shared" si="11"/>
        <v>0</v>
      </c>
      <c r="J122" s="56" t="s">
        <v>45</v>
      </c>
    </row>
    <row r="123" spans="1:11" s="64" customFormat="1" ht="18.75" customHeight="1" x14ac:dyDescent="0.25">
      <c r="A123" s="10"/>
      <c r="B123" s="46" t="s">
        <v>7</v>
      </c>
      <c r="C123" s="43"/>
      <c r="D123" s="56"/>
      <c r="E123" s="56"/>
      <c r="F123" s="56">
        <f t="shared" si="10"/>
        <v>0</v>
      </c>
      <c r="G123" s="57"/>
      <c r="H123" s="57"/>
      <c r="I123" s="56">
        <f t="shared" si="11"/>
        <v>0</v>
      </c>
      <c r="J123" s="56"/>
    </row>
    <row r="124" spans="1:11" s="64" customFormat="1" ht="18.75" customHeight="1" x14ac:dyDescent="0.25">
      <c r="A124" s="10"/>
      <c r="B124" s="7" t="s">
        <v>10</v>
      </c>
      <c r="C124" s="43"/>
      <c r="D124" s="56">
        <v>13272.5</v>
      </c>
      <c r="E124" s="56">
        <v>13272.5</v>
      </c>
      <c r="F124" s="56">
        <f t="shared" si="10"/>
        <v>0</v>
      </c>
      <c r="G124" s="57">
        <v>10761</v>
      </c>
      <c r="H124" s="57">
        <v>10761</v>
      </c>
      <c r="I124" s="56">
        <f t="shared" si="11"/>
        <v>0</v>
      </c>
      <c r="J124" s="56"/>
    </row>
    <row r="125" spans="1:11" s="64" customFormat="1" ht="18.75" customHeight="1" x14ac:dyDescent="0.25">
      <c r="A125" s="10"/>
      <c r="B125" s="46" t="s">
        <v>124</v>
      </c>
      <c r="C125" s="43"/>
      <c r="D125" s="56">
        <v>37001.599999999999</v>
      </c>
      <c r="E125" s="56">
        <v>37001.599999999999</v>
      </c>
      <c r="F125" s="56">
        <f t="shared" si="10"/>
        <v>0</v>
      </c>
      <c r="G125" s="57">
        <v>30000</v>
      </c>
      <c r="H125" s="57">
        <v>30000</v>
      </c>
      <c r="I125" s="56">
        <f t="shared" si="11"/>
        <v>0</v>
      </c>
      <c r="J125" s="56"/>
    </row>
    <row r="126" spans="1:11" ht="58.5" customHeight="1" x14ac:dyDescent="0.25">
      <c r="A126" s="10" t="s">
        <v>51</v>
      </c>
      <c r="B126" s="83" t="s">
        <v>151</v>
      </c>
      <c r="C126" s="43" t="s">
        <v>22</v>
      </c>
      <c r="D126" s="57">
        <f>SUM(D128:D129)</f>
        <v>40761</v>
      </c>
      <c r="E126" s="57">
        <f>SUM(E128:E129)</f>
        <v>40761</v>
      </c>
      <c r="F126" s="57">
        <f t="shared" si="10"/>
        <v>0</v>
      </c>
      <c r="G126" s="57">
        <f>SUM(G128:G129)</f>
        <v>40761</v>
      </c>
      <c r="H126" s="57">
        <f>SUM(H128:H129)</f>
        <v>40761</v>
      </c>
      <c r="I126" s="57">
        <f t="shared" si="11"/>
        <v>0</v>
      </c>
      <c r="J126" s="56" t="s">
        <v>45</v>
      </c>
    </row>
    <row r="127" spans="1:11" s="64" customFormat="1" ht="18.75" customHeight="1" x14ac:dyDescent="0.25">
      <c r="A127" s="10"/>
      <c r="B127" s="46" t="s">
        <v>7</v>
      </c>
      <c r="C127" s="43"/>
      <c r="D127" s="56"/>
      <c r="E127" s="56"/>
      <c r="F127" s="56">
        <f t="shared" si="10"/>
        <v>0</v>
      </c>
      <c r="G127" s="57"/>
      <c r="H127" s="57"/>
      <c r="I127" s="56">
        <f t="shared" si="11"/>
        <v>0</v>
      </c>
      <c r="J127" s="56"/>
    </row>
    <row r="128" spans="1:11" s="64" customFormat="1" ht="18.75" customHeight="1" x14ac:dyDescent="0.25">
      <c r="A128" s="10"/>
      <c r="B128" s="7" t="s">
        <v>10</v>
      </c>
      <c r="C128" s="43"/>
      <c r="D128" s="57">
        <v>10761</v>
      </c>
      <c r="E128" s="57">
        <v>10761</v>
      </c>
      <c r="F128" s="57">
        <f t="shared" si="10"/>
        <v>0</v>
      </c>
      <c r="G128" s="57">
        <v>10761</v>
      </c>
      <c r="H128" s="57">
        <v>10761</v>
      </c>
      <c r="I128" s="57">
        <f t="shared" si="11"/>
        <v>0</v>
      </c>
      <c r="J128" s="56"/>
    </row>
    <row r="129" spans="1:10" s="64" customFormat="1" ht="18.75" customHeight="1" x14ac:dyDescent="0.25">
      <c r="A129" s="10"/>
      <c r="B129" s="46" t="s">
        <v>124</v>
      </c>
      <c r="C129" s="43"/>
      <c r="D129" s="57">
        <v>30000</v>
      </c>
      <c r="E129" s="57">
        <v>30000</v>
      </c>
      <c r="F129" s="57">
        <f t="shared" si="10"/>
        <v>0</v>
      </c>
      <c r="G129" s="57">
        <v>30000</v>
      </c>
      <c r="H129" s="57">
        <v>30000</v>
      </c>
      <c r="I129" s="57">
        <f t="shared" si="11"/>
        <v>0</v>
      </c>
      <c r="J129" s="56"/>
    </row>
    <row r="130" spans="1:10" ht="68.25" customHeight="1" x14ac:dyDescent="0.25">
      <c r="A130" s="10" t="s">
        <v>23</v>
      </c>
      <c r="B130" s="83" t="s">
        <v>152</v>
      </c>
      <c r="C130" s="43" t="s">
        <v>22</v>
      </c>
      <c r="D130" s="57">
        <f>SUM(D132:D133)</f>
        <v>8750</v>
      </c>
      <c r="E130" s="57">
        <f>SUM(E132:E133)</f>
        <v>8750</v>
      </c>
      <c r="F130" s="57">
        <f t="shared" si="10"/>
        <v>0</v>
      </c>
      <c r="G130" s="57">
        <f>SUM(G132:G133)</f>
        <v>8750</v>
      </c>
      <c r="H130" s="57">
        <f>SUM(H132:H133)</f>
        <v>8750</v>
      </c>
      <c r="I130" s="57">
        <f t="shared" si="11"/>
        <v>0</v>
      </c>
      <c r="J130" s="56" t="s">
        <v>45</v>
      </c>
    </row>
    <row r="131" spans="1:10" s="64" customFormat="1" ht="18.75" customHeight="1" x14ac:dyDescent="0.25">
      <c r="A131" s="10"/>
      <c r="B131" s="46" t="s">
        <v>7</v>
      </c>
      <c r="C131" s="43"/>
      <c r="D131" s="57"/>
      <c r="E131" s="57"/>
      <c r="F131" s="57">
        <f t="shared" si="10"/>
        <v>0</v>
      </c>
      <c r="G131" s="57"/>
      <c r="H131" s="57"/>
      <c r="I131" s="57">
        <f t="shared" si="11"/>
        <v>0</v>
      </c>
      <c r="J131" s="56"/>
    </row>
    <row r="132" spans="1:10" s="64" customFormat="1" ht="18.75" customHeight="1" x14ac:dyDescent="0.25">
      <c r="A132" s="10"/>
      <c r="B132" s="7" t="s">
        <v>10</v>
      </c>
      <c r="C132" s="43"/>
      <c r="D132" s="57">
        <v>2310</v>
      </c>
      <c r="E132" s="57">
        <v>2310</v>
      </c>
      <c r="F132" s="57">
        <f t="shared" si="10"/>
        <v>0</v>
      </c>
      <c r="G132" s="57">
        <v>2310</v>
      </c>
      <c r="H132" s="57">
        <v>2310</v>
      </c>
      <c r="I132" s="57">
        <f t="shared" si="11"/>
        <v>0</v>
      </c>
      <c r="J132" s="56"/>
    </row>
    <row r="133" spans="1:10" s="64" customFormat="1" ht="18.75" customHeight="1" x14ac:dyDescent="0.25">
      <c r="A133" s="10"/>
      <c r="B133" s="46" t="s">
        <v>124</v>
      </c>
      <c r="C133" s="43"/>
      <c r="D133" s="57">
        <v>6440</v>
      </c>
      <c r="E133" s="57">
        <v>6440</v>
      </c>
      <c r="F133" s="57">
        <f t="shared" si="10"/>
        <v>0</v>
      </c>
      <c r="G133" s="57">
        <v>6440</v>
      </c>
      <c r="H133" s="57">
        <v>6440</v>
      </c>
      <c r="I133" s="57">
        <f t="shared" si="11"/>
        <v>0</v>
      </c>
      <c r="J133" s="56"/>
    </row>
    <row r="134" spans="1:10" ht="65.25" customHeight="1" x14ac:dyDescent="0.25">
      <c r="A134" s="10" t="s">
        <v>24</v>
      </c>
      <c r="B134" s="83" t="s">
        <v>153</v>
      </c>
      <c r="C134" s="43" t="s">
        <v>22</v>
      </c>
      <c r="D134" s="57">
        <f>SUM(D136:D137)</f>
        <v>12500</v>
      </c>
      <c r="E134" s="57">
        <f>SUM(E136:E137)</f>
        <v>12500</v>
      </c>
      <c r="F134" s="57">
        <f t="shared" si="10"/>
        <v>0</v>
      </c>
      <c r="G134" s="57">
        <f>SUM(G136:G137)</f>
        <v>12500</v>
      </c>
      <c r="H134" s="57">
        <f>SUM(H136:H137)</f>
        <v>12500</v>
      </c>
      <c r="I134" s="57">
        <f t="shared" si="11"/>
        <v>0</v>
      </c>
      <c r="J134" s="56" t="s">
        <v>45</v>
      </c>
    </row>
    <row r="135" spans="1:10" s="64" customFormat="1" ht="18.75" customHeight="1" x14ac:dyDescent="0.25">
      <c r="A135" s="10"/>
      <c r="B135" s="46" t="s">
        <v>7</v>
      </c>
      <c r="C135" s="43"/>
      <c r="D135" s="56"/>
      <c r="E135" s="56"/>
      <c r="F135" s="56">
        <f t="shared" si="10"/>
        <v>0</v>
      </c>
      <c r="G135" s="56"/>
      <c r="H135" s="56"/>
      <c r="I135" s="56">
        <f t="shared" si="11"/>
        <v>0</v>
      </c>
      <c r="J135" s="56"/>
    </row>
    <row r="136" spans="1:10" s="64" customFormat="1" ht="18.75" customHeight="1" x14ac:dyDescent="0.25">
      <c r="A136" s="10"/>
      <c r="B136" s="7" t="s">
        <v>10</v>
      </c>
      <c r="C136" s="43"/>
      <c r="D136" s="57">
        <v>3300</v>
      </c>
      <c r="E136" s="57">
        <v>3300</v>
      </c>
      <c r="F136" s="57">
        <f t="shared" si="10"/>
        <v>0</v>
      </c>
      <c r="G136" s="57">
        <v>3300</v>
      </c>
      <c r="H136" s="57">
        <v>3300</v>
      </c>
      <c r="I136" s="57">
        <f t="shared" si="11"/>
        <v>0</v>
      </c>
      <c r="J136" s="56"/>
    </row>
    <row r="137" spans="1:10" s="64" customFormat="1" ht="18.75" customHeight="1" x14ac:dyDescent="0.25">
      <c r="A137" s="10"/>
      <c r="B137" s="46" t="s">
        <v>124</v>
      </c>
      <c r="C137" s="43"/>
      <c r="D137" s="57">
        <v>9200</v>
      </c>
      <c r="E137" s="57">
        <v>9200</v>
      </c>
      <c r="F137" s="57">
        <f t="shared" si="10"/>
        <v>0</v>
      </c>
      <c r="G137" s="57">
        <v>9200</v>
      </c>
      <c r="H137" s="57">
        <v>9200</v>
      </c>
      <c r="I137" s="57">
        <f t="shared" si="11"/>
        <v>0</v>
      </c>
      <c r="J137" s="56"/>
    </row>
    <row r="138" spans="1:10" ht="60.75" customHeight="1" x14ac:dyDescent="0.25">
      <c r="A138" s="10" t="s">
        <v>25</v>
      </c>
      <c r="B138" s="83" t="s">
        <v>154</v>
      </c>
      <c r="C138" s="43" t="s">
        <v>22</v>
      </c>
      <c r="D138" s="57">
        <f>SUM(D140:D141)</f>
        <v>52500</v>
      </c>
      <c r="E138" s="57">
        <f>SUM(E140:E141)</f>
        <v>52500</v>
      </c>
      <c r="F138" s="57">
        <f t="shared" si="10"/>
        <v>0</v>
      </c>
      <c r="G138" s="57">
        <f>SUM(G140:G141)</f>
        <v>52500</v>
      </c>
      <c r="H138" s="57">
        <f>SUM(H140:H141)</f>
        <v>52500</v>
      </c>
      <c r="I138" s="57">
        <f t="shared" si="11"/>
        <v>0</v>
      </c>
      <c r="J138" s="56" t="s">
        <v>45</v>
      </c>
    </row>
    <row r="139" spans="1:10" s="64" customFormat="1" ht="18.75" customHeight="1" x14ac:dyDescent="0.25">
      <c r="A139" s="10"/>
      <c r="B139" s="46" t="s">
        <v>7</v>
      </c>
      <c r="C139" s="43"/>
      <c r="D139" s="57"/>
      <c r="E139" s="57"/>
      <c r="F139" s="57">
        <f t="shared" si="10"/>
        <v>0</v>
      </c>
      <c r="G139" s="57"/>
      <c r="H139" s="57"/>
      <c r="I139" s="57">
        <f t="shared" si="11"/>
        <v>0</v>
      </c>
      <c r="J139" s="56"/>
    </row>
    <row r="140" spans="1:10" s="64" customFormat="1" ht="18.75" customHeight="1" x14ac:dyDescent="0.25">
      <c r="A140" s="10"/>
      <c r="B140" s="7" t="s">
        <v>10</v>
      </c>
      <c r="C140" s="43"/>
      <c r="D140" s="57">
        <v>13860</v>
      </c>
      <c r="E140" s="57">
        <v>13860</v>
      </c>
      <c r="F140" s="57">
        <f t="shared" si="10"/>
        <v>0</v>
      </c>
      <c r="G140" s="57">
        <v>13860</v>
      </c>
      <c r="H140" s="57">
        <v>13860</v>
      </c>
      <c r="I140" s="57">
        <f t="shared" si="11"/>
        <v>0</v>
      </c>
      <c r="J140" s="56"/>
    </row>
    <row r="141" spans="1:10" s="64" customFormat="1" ht="18.75" customHeight="1" x14ac:dyDescent="0.25">
      <c r="A141" s="10"/>
      <c r="B141" s="46" t="s">
        <v>124</v>
      </c>
      <c r="C141" s="43"/>
      <c r="D141" s="57">
        <v>38640</v>
      </c>
      <c r="E141" s="57">
        <v>38640</v>
      </c>
      <c r="F141" s="57">
        <f t="shared" si="10"/>
        <v>0</v>
      </c>
      <c r="G141" s="57">
        <v>38640</v>
      </c>
      <c r="H141" s="57">
        <v>38640</v>
      </c>
      <c r="I141" s="57">
        <f t="shared" si="11"/>
        <v>0</v>
      </c>
      <c r="J141" s="56"/>
    </row>
    <row r="142" spans="1:10" s="64" customFormat="1" ht="99" x14ac:dyDescent="0.25">
      <c r="A142" s="62"/>
      <c r="B142" s="20" t="s">
        <v>155</v>
      </c>
      <c r="C142" s="47" t="s">
        <v>22</v>
      </c>
      <c r="D142" s="6">
        <f t="shared" ref="D142:E142" si="15">D143</f>
        <v>1161540.5</v>
      </c>
      <c r="E142" s="6">
        <f t="shared" si="15"/>
        <v>1161540.5</v>
      </c>
      <c r="F142" s="6">
        <f t="shared" si="10"/>
        <v>0</v>
      </c>
      <c r="G142" s="6">
        <f t="shared" ref="G142:H142" si="16">G143</f>
        <v>0</v>
      </c>
      <c r="H142" s="6">
        <f t="shared" si="16"/>
        <v>0</v>
      </c>
      <c r="I142" s="6">
        <f t="shared" si="11"/>
        <v>0</v>
      </c>
      <c r="J142" s="56"/>
    </row>
    <row r="143" spans="1:10" ht="56.25" customHeight="1" x14ac:dyDescent="0.25">
      <c r="A143" s="10" t="s">
        <v>84</v>
      </c>
      <c r="B143" s="83" t="s">
        <v>127</v>
      </c>
      <c r="C143" s="43" t="s">
        <v>22</v>
      </c>
      <c r="D143" s="56">
        <f>SUM(D145:D146)</f>
        <v>1161540.5</v>
      </c>
      <c r="E143" s="56">
        <f>SUM(E145:E146)</f>
        <v>1161540.5</v>
      </c>
      <c r="F143" s="56">
        <f t="shared" si="10"/>
        <v>0</v>
      </c>
      <c r="G143" s="56">
        <f>SUM(G145:G146)</f>
        <v>0</v>
      </c>
      <c r="H143" s="56">
        <f>SUM(H145:H146)</f>
        <v>0</v>
      </c>
      <c r="I143" s="56">
        <f t="shared" si="11"/>
        <v>0</v>
      </c>
      <c r="J143" s="56" t="s">
        <v>45</v>
      </c>
    </row>
    <row r="144" spans="1:10" s="64" customFormat="1" ht="18.75" customHeight="1" x14ac:dyDescent="0.25">
      <c r="A144" s="10"/>
      <c r="B144" s="46" t="s">
        <v>7</v>
      </c>
      <c r="C144" s="43"/>
      <c r="D144" s="56"/>
      <c r="E144" s="56"/>
      <c r="F144" s="56">
        <f t="shared" si="10"/>
        <v>0</v>
      </c>
      <c r="G144" s="56"/>
      <c r="H144" s="56"/>
      <c r="I144" s="56">
        <f t="shared" si="11"/>
        <v>0</v>
      </c>
      <c r="J144" s="56"/>
    </row>
    <row r="145" spans="1:10" s="64" customFormat="1" ht="18.75" customHeight="1" x14ac:dyDescent="0.25">
      <c r="A145" s="10"/>
      <c r="B145" s="7" t="s">
        <v>10</v>
      </c>
      <c r="C145" s="43"/>
      <c r="D145" s="57">
        <f>1017+145</f>
        <v>1162</v>
      </c>
      <c r="E145" s="57">
        <f>1017+145</f>
        <v>1162</v>
      </c>
      <c r="F145" s="57">
        <f t="shared" si="10"/>
        <v>0</v>
      </c>
      <c r="G145" s="56"/>
      <c r="H145" s="56"/>
      <c r="I145" s="57">
        <f t="shared" si="11"/>
        <v>0</v>
      </c>
      <c r="J145" s="56"/>
    </row>
    <row r="146" spans="1:10" s="64" customFormat="1" ht="18.75" customHeight="1" x14ac:dyDescent="0.25">
      <c r="A146" s="10"/>
      <c r="B146" s="46" t="s">
        <v>124</v>
      </c>
      <c r="C146" s="43"/>
      <c r="D146" s="56">
        <f>1015378.5+145000</f>
        <v>1160378.5</v>
      </c>
      <c r="E146" s="56">
        <f>1015378.5+145000</f>
        <v>1160378.5</v>
      </c>
      <c r="F146" s="56">
        <f t="shared" si="10"/>
        <v>0</v>
      </c>
      <c r="G146" s="56"/>
      <c r="H146" s="56"/>
      <c r="I146" s="56">
        <f t="shared" si="11"/>
        <v>0</v>
      </c>
      <c r="J146" s="56"/>
    </row>
    <row r="147" spans="1:10" s="64" customFormat="1" ht="105" customHeight="1" x14ac:dyDescent="0.25">
      <c r="A147" s="10"/>
      <c r="B147" s="20" t="s">
        <v>166</v>
      </c>
      <c r="C147" s="43"/>
      <c r="D147" s="6">
        <f t="shared" ref="D147:E147" si="17">D148</f>
        <v>694641.9</v>
      </c>
      <c r="E147" s="6">
        <f t="shared" si="17"/>
        <v>694641.9</v>
      </c>
      <c r="F147" s="6">
        <f t="shared" si="10"/>
        <v>0</v>
      </c>
      <c r="G147" s="6">
        <f t="shared" ref="G147:H147" si="18">G148</f>
        <v>0</v>
      </c>
      <c r="H147" s="6">
        <f t="shared" si="18"/>
        <v>0</v>
      </c>
      <c r="I147" s="6">
        <f t="shared" si="11"/>
        <v>0</v>
      </c>
      <c r="J147" s="56"/>
    </row>
    <row r="148" spans="1:10" ht="65.25" customHeight="1" x14ac:dyDescent="0.25">
      <c r="A148" s="10" t="s">
        <v>94</v>
      </c>
      <c r="B148" s="83" t="s">
        <v>126</v>
      </c>
      <c r="C148" s="43" t="s">
        <v>22</v>
      </c>
      <c r="D148" s="56">
        <f>SUM(D150:D151)</f>
        <v>694641.9</v>
      </c>
      <c r="E148" s="56">
        <f>SUM(E150:E151)</f>
        <v>694641.9</v>
      </c>
      <c r="F148" s="56">
        <f t="shared" si="10"/>
        <v>0</v>
      </c>
      <c r="G148" s="56">
        <f>SUM(G150:G151)</f>
        <v>0</v>
      </c>
      <c r="H148" s="56">
        <f>SUM(H150:H151)</f>
        <v>0</v>
      </c>
      <c r="I148" s="56">
        <f t="shared" si="11"/>
        <v>0</v>
      </c>
      <c r="J148" s="15" t="s">
        <v>11</v>
      </c>
    </row>
    <row r="149" spans="1:10" s="64" customFormat="1" ht="18.75" customHeight="1" x14ac:dyDescent="0.25">
      <c r="A149" s="10"/>
      <c r="B149" s="46" t="s">
        <v>7</v>
      </c>
      <c r="C149" s="43"/>
      <c r="D149" s="56"/>
      <c r="E149" s="56"/>
      <c r="F149" s="56">
        <f t="shared" si="10"/>
        <v>0</v>
      </c>
      <c r="G149" s="56"/>
      <c r="H149" s="56"/>
      <c r="I149" s="56">
        <f t="shared" si="11"/>
        <v>0</v>
      </c>
      <c r="J149" s="56"/>
    </row>
    <row r="150" spans="1:10" s="64" customFormat="1" ht="18.75" customHeight="1" x14ac:dyDescent="0.25">
      <c r="A150" s="10"/>
      <c r="B150" s="7" t="s">
        <v>10</v>
      </c>
      <c r="C150" s="43"/>
      <c r="D150" s="57">
        <v>695</v>
      </c>
      <c r="E150" s="57">
        <v>695</v>
      </c>
      <c r="F150" s="57">
        <f t="shared" si="10"/>
        <v>0</v>
      </c>
      <c r="G150" s="56"/>
      <c r="H150" s="56"/>
      <c r="I150" s="57">
        <f t="shared" si="11"/>
        <v>0</v>
      </c>
      <c r="J150" s="56"/>
    </row>
    <row r="151" spans="1:10" s="64" customFormat="1" ht="18.75" customHeight="1" x14ac:dyDescent="0.25">
      <c r="A151" s="10"/>
      <c r="B151" s="46" t="s">
        <v>124</v>
      </c>
      <c r="C151" s="43"/>
      <c r="D151" s="56">
        <v>693946.9</v>
      </c>
      <c r="E151" s="56">
        <v>693946.9</v>
      </c>
      <c r="F151" s="56">
        <f t="shared" si="10"/>
        <v>0</v>
      </c>
      <c r="G151" s="56"/>
      <c r="H151" s="56"/>
      <c r="I151" s="56">
        <f t="shared" si="11"/>
        <v>0</v>
      </c>
      <c r="J151" s="56"/>
    </row>
    <row r="152" spans="1:10" s="64" customFormat="1" ht="87" customHeight="1" x14ac:dyDescent="0.25">
      <c r="A152" s="10"/>
      <c r="B152" s="20" t="s">
        <v>156</v>
      </c>
      <c r="C152" s="47" t="s">
        <v>22</v>
      </c>
      <c r="D152" s="44">
        <f t="shared" ref="D152:E152" si="19">D153+D157</f>
        <v>224410</v>
      </c>
      <c r="E152" s="44">
        <f t="shared" si="19"/>
        <v>224410</v>
      </c>
      <c r="F152" s="44">
        <f t="shared" ref="F152:F215" si="20">E152-D152</f>
        <v>0</v>
      </c>
      <c r="G152" s="6">
        <f t="shared" ref="G152:H152" si="21">G153+G157</f>
        <v>0</v>
      </c>
      <c r="H152" s="6">
        <f t="shared" si="21"/>
        <v>0</v>
      </c>
      <c r="I152" s="44">
        <f t="shared" ref="I152:I215" si="22">H152-G152</f>
        <v>0</v>
      </c>
      <c r="J152" s="56"/>
    </row>
    <row r="153" spans="1:10" ht="67.5" customHeight="1" x14ac:dyDescent="0.25">
      <c r="A153" s="10" t="s">
        <v>60</v>
      </c>
      <c r="B153" s="83" t="s">
        <v>157</v>
      </c>
      <c r="C153" s="43" t="s">
        <v>22</v>
      </c>
      <c r="D153" s="57">
        <f>SUM(D155:D156)</f>
        <v>37478</v>
      </c>
      <c r="E153" s="57">
        <f>SUM(E155:E156)</f>
        <v>37478</v>
      </c>
      <c r="F153" s="57">
        <f t="shared" si="20"/>
        <v>0</v>
      </c>
      <c r="G153" s="56">
        <f>SUM(G155:G156)</f>
        <v>0</v>
      </c>
      <c r="H153" s="56">
        <f>SUM(H155:H156)</f>
        <v>0</v>
      </c>
      <c r="I153" s="57">
        <f t="shared" si="22"/>
        <v>0</v>
      </c>
      <c r="J153" s="15" t="s">
        <v>11</v>
      </c>
    </row>
    <row r="154" spans="1:10" s="64" customFormat="1" ht="18.75" customHeight="1" x14ac:dyDescent="0.25">
      <c r="A154" s="10"/>
      <c r="B154" s="46" t="s">
        <v>7</v>
      </c>
      <c r="C154" s="43"/>
      <c r="D154" s="57"/>
      <c r="E154" s="57"/>
      <c r="F154" s="57">
        <f t="shared" si="20"/>
        <v>0</v>
      </c>
      <c r="G154" s="56"/>
      <c r="H154" s="56"/>
      <c r="I154" s="57">
        <f t="shared" si="22"/>
        <v>0</v>
      </c>
      <c r="J154" s="56"/>
    </row>
    <row r="155" spans="1:10" s="64" customFormat="1" ht="18.75" customHeight="1" x14ac:dyDescent="0.25">
      <c r="A155" s="10"/>
      <c r="B155" s="7" t="s">
        <v>10</v>
      </c>
      <c r="C155" s="43"/>
      <c r="D155" s="57">
        <v>38</v>
      </c>
      <c r="E155" s="57">
        <v>38</v>
      </c>
      <c r="F155" s="57">
        <f t="shared" si="20"/>
        <v>0</v>
      </c>
      <c r="G155" s="56"/>
      <c r="H155" s="56"/>
      <c r="I155" s="57">
        <f t="shared" si="22"/>
        <v>0</v>
      </c>
      <c r="J155" s="56"/>
    </row>
    <row r="156" spans="1:10" s="64" customFormat="1" ht="18.75" customHeight="1" x14ac:dyDescent="0.25">
      <c r="A156" s="10"/>
      <c r="B156" s="46" t="s">
        <v>124</v>
      </c>
      <c r="C156" s="43"/>
      <c r="D156" s="57">
        <v>37440</v>
      </c>
      <c r="E156" s="57">
        <v>37440</v>
      </c>
      <c r="F156" s="57">
        <f t="shared" si="20"/>
        <v>0</v>
      </c>
      <c r="G156" s="56"/>
      <c r="H156" s="56"/>
      <c r="I156" s="57">
        <f t="shared" si="22"/>
        <v>0</v>
      </c>
      <c r="J156" s="56"/>
    </row>
    <row r="157" spans="1:10" ht="74.25" customHeight="1" x14ac:dyDescent="0.25">
      <c r="A157" s="10" t="s">
        <v>62</v>
      </c>
      <c r="B157" s="83" t="s">
        <v>167</v>
      </c>
      <c r="C157" s="43" t="s">
        <v>22</v>
      </c>
      <c r="D157" s="57">
        <f>SUM(D159:D160)</f>
        <v>186932</v>
      </c>
      <c r="E157" s="57">
        <f>SUM(E159:E160)</f>
        <v>186932</v>
      </c>
      <c r="F157" s="57">
        <f t="shared" si="20"/>
        <v>0</v>
      </c>
      <c r="G157" s="56"/>
      <c r="H157" s="56"/>
      <c r="I157" s="57">
        <f t="shared" si="22"/>
        <v>0</v>
      </c>
      <c r="J157" s="15" t="s">
        <v>11</v>
      </c>
    </row>
    <row r="158" spans="1:10" s="64" customFormat="1" ht="18.75" customHeight="1" x14ac:dyDescent="0.25">
      <c r="A158" s="10"/>
      <c r="B158" s="46" t="s">
        <v>7</v>
      </c>
      <c r="C158" s="43"/>
      <c r="D158" s="57"/>
      <c r="E158" s="57"/>
      <c r="F158" s="57">
        <f t="shared" si="20"/>
        <v>0</v>
      </c>
      <c r="G158" s="56"/>
      <c r="H158" s="56"/>
      <c r="I158" s="57">
        <f t="shared" si="22"/>
        <v>0</v>
      </c>
      <c r="J158" s="56"/>
    </row>
    <row r="159" spans="1:10" s="64" customFormat="1" ht="18.75" customHeight="1" x14ac:dyDescent="0.25">
      <c r="A159" s="10"/>
      <c r="B159" s="7" t="s">
        <v>10</v>
      </c>
      <c r="C159" s="43"/>
      <c r="D159" s="57">
        <v>187</v>
      </c>
      <c r="E159" s="57">
        <v>187</v>
      </c>
      <c r="F159" s="57">
        <f t="shared" si="20"/>
        <v>0</v>
      </c>
      <c r="G159" s="56"/>
      <c r="H159" s="56"/>
      <c r="I159" s="57">
        <f t="shared" si="22"/>
        <v>0</v>
      </c>
      <c r="J159" s="56"/>
    </row>
    <row r="160" spans="1:10" s="64" customFormat="1" ht="18.75" customHeight="1" x14ac:dyDescent="0.25">
      <c r="A160" s="10"/>
      <c r="B160" s="46" t="s">
        <v>124</v>
      </c>
      <c r="C160" s="43"/>
      <c r="D160" s="57">
        <v>186745</v>
      </c>
      <c r="E160" s="57">
        <v>186745</v>
      </c>
      <c r="F160" s="57">
        <f t="shared" si="20"/>
        <v>0</v>
      </c>
      <c r="G160" s="56"/>
      <c r="H160" s="56"/>
      <c r="I160" s="57">
        <f t="shared" si="22"/>
        <v>0</v>
      </c>
      <c r="J160" s="56"/>
    </row>
    <row r="161" spans="1:15" s="64" customFormat="1" ht="52.5" hidden="1" customHeight="1" x14ac:dyDescent="0.25">
      <c r="A161" s="10"/>
      <c r="B161" s="20" t="s">
        <v>15</v>
      </c>
      <c r="C161" s="47" t="s">
        <v>22</v>
      </c>
      <c r="D161" s="6">
        <f t="shared" ref="D161:H161" si="23">D162</f>
        <v>0</v>
      </c>
      <c r="E161" s="6">
        <f t="shared" si="23"/>
        <v>0</v>
      </c>
      <c r="F161" s="6">
        <f t="shared" si="20"/>
        <v>0</v>
      </c>
      <c r="G161" s="6">
        <f t="shared" si="23"/>
        <v>0</v>
      </c>
      <c r="H161" s="6">
        <f t="shared" si="23"/>
        <v>0</v>
      </c>
      <c r="I161" s="6">
        <f t="shared" si="22"/>
        <v>0</v>
      </c>
      <c r="J161" s="56"/>
    </row>
    <row r="162" spans="1:15" ht="80.25" hidden="1" customHeight="1" x14ac:dyDescent="0.25">
      <c r="A162" s="43" t="s">
        <v>24</v>
      </c>
      <c r="B162" s="75" t="s">
        <v>132</v>
      </c>
      <c r="C162" s="43" t="s">
        <v>22</v>
      </c>
      <c r="D162" s="56">
        <f>SUM(D164:D165)</f>
        <v>0</v>
      </c>
      <c r="E162" s="56">
        <f>SUM(E164:E165)</f>
        <v>0</v>
      </c>
      <c r="F162" s="56">
        <f t="shared" si="20"/>
        <v>0</v>
      </c>
      <c r="G162" s="56">
        <f>SUM(G164:G165)</f>
        <v>0</v>
      </c>
      <c r="H162" s="56">
        <f>SUM(H164:H165)</f>
        <v>0</v>
      </c>
      <c r="I162" s="56">
        <f t="shared" si="22"/>
        <v>0</v>
      </c>
      <c r="J162" s="56" t="s">
        <v>45</v>
      </c>
    </row>
    <row r="163" spans="1:15" ht="18.75" hidden="1" customHeight="1" x14ac:dyDescent="0.25">
      <c r="A163" s="47"/>
      <c r="B163" s="80" t="s">
        <v>7</v>
      </c>
      <c r="C163" s="43"/>
      <c r="D163" s="56"/>
      <c r="E163" s="56"/>
      <c r="F163" s="56">
        <f t="shared" si="20"/>
        <v>0</v>
      </c>
      <c r="G163" s="56"/>
      <c r="H163" s="56"/>
      <c r="I163" s="56">
        <f t="shared" si="22"/>
        <v>0</v>
      </c>
      <c r="J163" s="54"/>
    </row>
    <row r="164" spans="1:15" ht="18.75" hidden="1" customHeight="1" x14ac:dyDescent="0.25">
      <c r="A164" s="47"/>
      <c r="B164" s="79" t="s">
        <v>10</v>
      </c>
      <c r="C164" s="43"/>
      <c r="D164" s="56"/>
      <c r="E164" s="56"/>
      <c r="F164" s="56">
        <f t="shared" si="20"/>
        <v>0</v>
      </c>
      <c r="G164" s="56"/>
      <c r="H164" s="56"/>
      <c r="I164" s="56">
        <f t="shared" si="22"/>
        <v>0</v>
      </c>
      <c r="J164" s="56"/>
    </row>
    <row r="165" spans="1:15" ht="18.75" hidden="1" customHeight="1" x14ac:dyDescent="0.25">
      <c r="A165" s="47"/>
      <c r="B165" s="80" t="s">
        <v>124</v>
      </c>
      <c r="C165" s="43"/>
      <c r="D165" s="56"/>
      <c r="E165" s="56"/>
      <c r="F165" s="56">
        <f t="shared" si="20"/>
        <v>0</v>
      </c>
      <c r="G165" s="56"/>
      <c r="H165" s="56"/>
      <c r="I165" s="56">
        <f t="shared" si="22"/>
        <v>0</v>
      </c>
      <c r="J165" s="56"/>
    </row>
    <row r="166" spans="1:15" s="64" customFormat="1" ht="35.25" customHeight="1" x14ac:dyDescent="0.25">
      <c r="A166" s="18" t="s">
        <v>90</v>
      </c>
      <c r="B166" s="8" t="s">
        <v>34</v>
      </c>
      <c r="C166" s="9" t="s">
        <v>35</v>
      </c>
      <c r="D166" s="44">
        <f>D172</f>
        <v>3553787.1999999997</v>
      </c>
      <c r="E166" s="6">
        <f>E172</f>
        <v>3553797.1999999997</v>
      </c>
      <c r="F166" s="6">
        <f t="shared" si="20"/>
        <v>10</v>
      </c>
      <c r="G166" s="6">
        <f>G172</f>
        <v>1717731.5</v>
      </c>
      <c r="H166" s="6">
        <f>H172</f>
        <v>1732731.5</v>
      </c>
      <c r="I166" s="44">
        <f t="shared" si="22"/>
        <v>15000</v>
      </c>
      <c r="J166" s="56">
        <f>J172</f>
        <v>0</v>
      </c>
    </row>
    <row r="167" spans="1:15" s="64" customFormat="1" ht="18.75" customHeight="1" x14ac:dyDescent="0.25">
      <c r="A167" s="10"/>
      <c r="B167" s="46" t="s">
        <v>7</v>
      </c>
      <c r="C167" s="43"/>
      <c r="D167" s="57"/>
      <c r="E167" s="56"/>
      <c r="F167" s="56">
        <f t="shared" si="20"/>
        <v>0</v>
      </c>
      <c r="G167" s="56"/>
      <c r="H167" s="56"/>
      <c r="I167" s="57">
        <f t="shared" si="22"/>
        <v>0</v>
      </c>
      <c r="J167" s="56"/>
    </row>
    <row r="168" spans="1:15" s="64" customFormat="1" ht="18.75" customHeight="1" x14ac:dyDescent="0.25">
      <c r="A168" s="10"/>
      <c r="B168" s="7" t="s">
        <v>10</v>
      </c>
      <c r="C168" s="43"/>
      <c r="D168" s="57">
        <f>D183+D231+D236+D243+D248+D286+D177+D274+D253+D264+D258+D270</f>
        <v>695863.3</v>
      </c>
      <c r="E168" s="56">
        <f>E183+E231+E236+E243+E248+E286+E177+E274+E253+E264+E258+E270+E282</f>
        <v>695873.3</v>
      </c>
      <c r="F168" s="56">
        <f t="shared" si="20"/>
        <v>10</v>
      </c>
      <c r="G168" s="56">
        <f>G183+G231+G236+G243+G248+G286+G177+G274+G253+G264+G258+G270+G278</f>
        <v>457441.1</v>
      </c>
      <c r="H168" s="56">
        <f>H183+H231+H236+H243+H248+H286+H177+H274+H253+H264+H258+H270+H278</f>
        <v>457441.1</v>
      </c>
      <c r="I168" s="57">
        <f t="shared" si="22"/>
        <v>0</v>
      </c>
      <c r="J168" s="56"/>
      <c r="K168" s="49">
        <f>H168-H286</f>
        <v>457441.1</v>
      </c>
    </row>
    <row r="169" spans="1:15" s="64" customFormat="1" ht="18.75" customHeight="1" x14ac:dyDescent="0.25">
      <c r="A169" s="10"/>
      <c r="B169" s="46" t="s">
        <v>124</v>
      </c>
      <c r="C169" s="43"/>
      <c r="D169" s="56">
        <f>D184+D232+D237+D244+D249+D287+D178+D275+D254+D265+D259+D271</f>
        <v>1939901.1999999997</v>
      </c>
      <c r="E169" s="56">
        <f>E184+E232+E237+E244+E249+E287+E178+E275+E254+E265+E259+E271</f>
        <v>1939901.1999999997</v>
      </c>
      <c r="F169" s="56">
        <f t="shared" si="20"/>
        <v>0</v>
      </c>
      <c r="G169" s="56">
        <f>G184+G232+G237+G244+G249+G287+G178+G275+G254+G265+G259+G271+G279</f>
        <v>1275290.3999999999</v>
      </c>
      <c r="H169" s="56">
        <f>H184+H232+H237+H244+H249+H287+H178+H275+H254+H265+H259+H271+H279</f>
        <v>1275290.3999999999</v>
      </c>
      <c r="I169" s="56">
        <f t="shared" si="22"/>
        <v>0</v>
      </c>
      <c r="J169" s="56"/>
    </row>
    <row r="170" spans="1:15" s="64" customFormat="1" ht="18.75" customHeight="1" x14ac:dyDescent="0.25">
      <c r="A170" s="10"/>
      <c r="B170" s="7" t="s">
        <v>8</v>
      </c>
      <c r="C170" s="43"/>
      <c r="D170" s="56">
        <f>D255+D266+D261</f>
        <v>918022.7</v>
      </c>
      <c r="E170" s="56">
        <f>E255+E266+E261</f>
        <v>918022.7</v>
      </c>
      <c r="F170" s="56">
        <f t="shared" si="20"/>
        <v>0</v>
      </c>
      <c r="G170" s="56">
        <f>G255+G266+G261</f>
        <v>0</v>
      </c>
      <c r="H170" s="56">
        <f>H255+H266+H261</f>
        <v>0</v>
      </c>
      <c r="I170" s="56">
        <f t="shared" si="22"/>
        <v>0</v>
      </c>
      <c r="J170" s="56"/>
      <c r="K170" s="49">
        <f>H169+H170-H287</f>
        <v>1275290.3999999999</v>
      </c>
    </row>
    <row r="171" spans="1:15" s="36" customFormat="1" ht="18.75" customHeight="1" x14ac:dyDescent="0.25">
      <c r="A171" s="37"/>
      <c r="B171" s="81" t="s">
        <v>114</v>
      </c>
      <c r="C171" s="33" t="s">
        <v>37</v>
      </c>
      <c r="D171" s="66">
        <f>D172</f>
        <v>3553787.1999999997</v>
      </c>
      <c r="E171" s="34">
        <f>E172</f>
        <v>3553797.1999999997</v>
      </c>
      <c r="F171" s="34">
        <f t="shared" si="20"/>
        <v>10</v>
      </c>
      <c r="G171" s="34">
        <f>G172</f>
        <v>1717731.5</v>
      </c>
      <c r="H171" s="34">
        <f>H172</f>
        <v>1732731.5</v>
      </c>
      <c r="I171" s="66">
        <f t="shared" si="22"/>
        <v>15000</v>
      </c>
      <c r="J171" s="34"/>
    </row>
    <row r="172" spans="1:15" s="64" customFormat="1" ht="33" x14ac:dyDescent="0.25">
      <c r="A172" s="10"/>
      <c r="B172" s="20" t="s">
        <v>177</v>
      </c>
      <c r="C172" s="47" t="s">
        <v>37</v>
      </c>
      <c r="D172" s="44">
        <f>SUM(D173,D239)</f>
        <v>3553787.1999999997</v>
      </c>
      <c r="E172" s="6">
        <f>SUM(E173,E239)</f>
        <v>3553797.1999999997</v>
      </c>
      <c r="F172" s="6">
        <f t="shared" si="20"/>
        <v>10</v>
      </c>
      <c r="G172" s="6">
        <f>SUM(G173,G239)</f>
        <v>1717731.5</v>
      </c>
      <c r="H172" s="6">
        <f>SUM(H173,H239)</f>
        <v>1732731.5</v>
      </c>
      <c r="I172" s="44">
        <f t="shared" si="22"/>
        <v>15000</v>
      </c>
      <c r="J172" s="56">
        <f>SUM(J173,J239)</f>
        <v>0</v>
      </c>
    </row>
    <row r="173" spans="1:15" s="64" customFormat="1" ht="29.25" customHeight="1" x14ac:dyDescent="0.25">
      <c r="A173" s="10"/>
      <c r="B173" s="20" t="s">
        <v>38</v>
      </c>
      <c r="C173" s="47" t="s">
        <v>37</v>
      </c>
      <c r="D173" s="6">
        <f>SUM(D174,D180,D186)</f>
        <v>0</v>
      </c>
      <c r="E173" s="6">
        <f>SUM(E174,E180,E186)</f>
        <v>0</v>
      </c>
      <c r="F173" s="6">
        <f t="shared" si="20"/>
        <v>0</v>
      </c>
      <c r="G173" s="6">
        <f>SUM(G174,G180,G186)</f>
        <v>990010.2</v>
      </c>
      <c r="H173" s="6">
        <f>SUM(H174,H180,H186)</f>
        <v>990010.2</v>
      </c>
      <c r="I173" s="6">
        <f t="shared" si="22"/>
        <v>0</v>
      </c>
      <c r="J173" s="56">
        <f>SUM(J174,J180,J186)</f>
        <v>0</v>
      </c>
    </row>
    <row r="174" spans="1:15" s="64" customFormat="1" ht="36" customHeight="1" x14ac:dyDescent="0.25">
      <c r="A174" s="10"/>
      <c r="B174" s="20" t="s">
        <v>68</v>
      </c>
      <c r="C174" s="47" t="s">
        <v>37</v>
      </c>
      <c r="D174" s="6">
        <f>D175</f>
        <v>0</v>
      </c>
      <c r="E174" s="6">
        <f>E175</f>
        <v>0</v>
      </c>
      <c r="F174" s="6">
        <f t="shared" si="20"/>
        <v>0</v>
      </c>
      <c r="G174" s="6">
        <f>G175</f>
        <v>990010.2</v>
      </c>
      <c r="H174" s="6">
        <f>H175</f>
        <v>990010.2</v>
      </c>
      <c r="I174" s="6">
        <f t="shared" si="22"/>
        <v>0</v>
      </c>
      <c r="J174" s="56"/>
    </row>
    <row r="175" spans="1:15" ht="51" customHeight="1" x14ac:dyDescent="0.25">
      <c r="A175" s="10" t="s">
        <v>64</v>
      </c>
      <c r="B175" s="83" t="s">
        <v>131</v>
      </c>
      <c r="C175" s="43" t="s">
        <v>37</v>
      </c>
      <c r="D175" s="56">
        <f>SUM(D177:D179)</f>
        <v>0</v>
      </c>
      <c r="E175" s="56">
        <f>SUM(E177:E179)</f>
        <v>0</v>
      </c>
      <c r="F175" s="56">
        <f t="shared" si="20"/>
        <v>0</v>
      </c>
      <c r="G175" s="56">
        <f>SUM(G177:G179)</f>
        <v>990010.2</v>
      </c>
      <c r="H175" s="56">
        <f>SUM(H177:H179)</f>
        <v>990010.2</v>
      </c>
      <c r="I175" s="56">
        <f t="shared" si="22"/>
        <v>0</v>
      </c>
      <c r="J175" s="56" t="s">
        <v>45</v>
      </c>
      <c r="O175" s="70"/>
    </row>
    <row r="176" spans="1:15" s="64" customFormat="1" ht="18.75" customHeight="1" x14ac:dyDescent="0.25">
      <c r="A176" s="10"/>
      <c r="B176" s="46" t="s">
        <v>7</v>
      </c>
      <c r="C176" s="47"/>
      <c r="D176" s="6"/>
      <c r="E176" s="6"/>
      <c r="F176" s="6">
        <f t="shared" si="20"/>
        <v>0</v>
      </c>
      <c r="G176" s="6"/>
      <c r="H176" s="6"/>
      <c r="I176" s="6">
        <f t="shared" si="22"/>
        <v>0</v>
      </c>
      <c r="J176" s="56"/>
      <c r="O176" s="70"/>
    </row>
    <row r="177" spans="1:10" s="64" customFormat="1" ht="18.75" customHeight="1" x14ac:dyDescent="0.25">
      <c r="A177" s="10"/>
      <c r="B177" s="7" t="s">
        <v>10</v>
      </c>
      <c r="C177" s="47"/>
      <c r="D177" s="57"/>
      <c r="E177" s="57"/>
      <c r="F177" s="57">
        <f t="shared" si="20"/>
        <v>0</v>
      </c>
      <c r="G177" s="56">
        <f>99248+162114.7</f>
        <v>261362.7</v>
      </c>
      <c r="H177" s="56">
        <f>99248+162114.7</f>
        <v>261362.7</v>
      </c>
      <c r="I177" s="56">
        <f t="shared" si="22"/>
        <v>0</v>
      </c>
      <c r="J177" s="56"/>
    </row>
    <row r="178" spans="1:10" s="64" customFormat="1" ht="18.75" customHeight="1" x14ac:dyDescent="0.25">
      <c r="A178" s="10"/>
      <c r="B178" s="46" t="s">
        <v>124</v>
      </c>
      <c r="C178" s="47"/>
      <c r="D178" s="56"/>
      <c r="E178" s="56"/>
      <c r="F178" s="56">
        <f t="shared" si="20"/>
        <v>0</v>
      </c>
      <c r="G178" s="56">
        <f>276689.3+451958.2</f>
        <v>728647.5</v>
      </c>
      <c r="H178" s="56">
        <f>276689.3+451958.2</f>
        <v>728647.5</v>
      </c>
      <c r="I178" s="56">
        <f t="shared" si="22"/>
        <v>0</v>
      </c>
      <c r="J178" s="56"/>
    </row>
    <row r="179" spans="1:10" s="64" customFormat="1" ht="18.75" hidden="1" customHeight="1" x14ac:dyDescent="0.25">
      <c r="A179" s="10"/>
      <c r="B179" s="79" t="s">
        <v>8</v>
      </c>
      <c r="C179" s="47"/>
      <c r="D179" s="56"/>
      <c r="E179" s="56"/>
      <c r="F179" s="56">
        <f t="shared" si="20"/>
        <v>0</v>
      </c>
      <c r="G179" s="56"/>
      <c r="H179" s="56"/>
      <c r="I179" s="56">
        <f t="shared" si="22"/>
        <v>0</v>
      </c>
      <c r="J179" s="56"/>
    </row>
    <row r="180" spans="1:10" s="64" customFormat="1" ht="18.75" hidden="1" customHeight="1" x14ac:dyDescent="0.25">
      <c r="A180" s="10"/>
      <c r="B180" s="20" t="s">
        <v>49</v>
      </c>
      <c r="C180" s="47" t="s">
        <v>37</v>
      </c>
      <c r="D180" s="6">
        <f>SUM(D181)</f>
        <v>0</v>
      </c>
      <c r="E180" s="6">
        <f>SUM(E181)</f>
        <v>0</v>
      </c>
      <c r="F180" s="6">
        <f t="shared" si="20"/>
        <v>0</v>
      </c>
      <c r="G180" s="6">
        <f>SUM(G181)</f>
        <v>0</v>
      </c>
      <c r="H180" s="6">
        <f>SUM(H181)</f>
        <v>0</v>
      </c>
      <c r="I180" s="6">
        <f t="shared" si="22"/>
        <v>0</v>
      </c>
      <c r="J180" s="56">
        <f>SUM(J181)</f>
        <v>0</v>
      </c>
    </row>
    <row r="181" spans="1:10" ht="49.5" hidden="1" customHeight="1" x14ac:dyDescent="0.25">
      <c r="A181" s="43" t="s">
        <v>18</v>
      </c>
      <c r="B181" s="82" t="s">
        <v>50</v>
      </c>
      <c r="C181" s="43" t="s">
        <v>37</v>
      </c>
      <c r="D181" s="56">
        <f>SUM(D183:D185)</f>
        <v>0</v>
      </c>
      <c r="E181" s="56">
        <f>SUM(E183:E185)</f>
        <v>0</v>
      </c>
      <c r="F181" s="56">
        <f t="shared" si="20"/>
        <v>0</v>
      </c>
      <c r="G181" s="56">
        <f>SUM(G183:G185)</f>
        <v>0</v>
      </c>
      <c r="H181" s="56">
        <f>SUM(H183:H185)</f>
        <v>0</v>
      </c>
      <c r="I181" s="56">
        <f t="shared" si="22"/>
        <v>0</v>
      </c>
      <c r="J181" s="56" t="s">
        <v>45</v>
      </c>
    </row>
    <row r="182" spans="1:10" s="64" customFormat="1" ht="18.75" hidden="1" customHeight="1" x14ac:dyDescent="0.25">
      <c r="A182" s="10"/>
      <c r="B182" s="80" t="s">
        <v>7</v>
      </c>
      <c r="C182" s="47"/>
      <c r="D182" s="6"/>
      <c r="E182" s="6"/>
      <c r="F182" s="6">
        <f t="shared" si="20"/>
        <v>0</v>
      </c>
      <c r="G182" s="6"/>
      <c r="H182" s="6"/>
      <c r="I182" s="6">
        <f t="shared" si="22"/>
        <v>0</v>
      </c>
      <c r="J182" s="56"/>
    </row>
    <row r="183" spans="1:10" s="64" customFormat="1" ht="18.75" hidden="1" customHeight="1" x14ac:dyDescent="0.25">
      <c r="A183" s="10"/>
      <c r="B183" s="79" t="s">
        <v>10</v>
      </c>
      <c r="C183" s="47"/>
      <c r="D183" s="56"/>
      <c r="E183" s="56"/>
      <c r="F183" s="56">
        <f t="shared" si="20"/>
        <v>0</v>
      </c>
      <c r="G183" s="56"/>
      <c r="H183" s="56"/>
      <c r="I183" s="56">
        <f t="shared" si="22"/>
        <v>0</v>
      </c>
      <c r="J183" s="56"/>
    </row>
    <row r="184" spans="1:10" s="64" customFormat="1" ht="18.75" hidden="1" customHeight="1" x14ac:dyDescent="0.25">
      <c r="A184" s="10"/>
      <c r="B184" s="80" t="s">
        <v>9</v>
      </c>
      <c r="C184" s="47"/>
      <c r="D184" s="56"/>
      <c r="E184" s="56"/>
      <c r="F184" s="56">
        <f t="shared" si="20"/>
        <v>0</v>
      </c>
      <c r="G184" s="56"/>
      <c r="H184" s="56"/>
      <c r="I184" s="56">
        <f t="shared" si="22"/>
        <v>0</v>
      </c>
      <c r="J184" s="56"/>
    </row>
    <row r="185" spans="1:10" s="64" customFormat="1" ht="18.75" hidden="1" customHeight="1" x14ac:dyDescent="0.25">
      <c r="A185" s="10"/>
      <c r="B185" s="79" t="s">
        <v>8</v>
      </c>
      <c r="C185" s="47"/>
      <c r="D185" s="56"/>
      <c r="E185" s="56"/>
      <c r="F185" s="56">
        <f t="shared" si="20"/>
        <v>0</v>
      </c>
      <c r="G185" s="56"/>
      <c r="H185" s="56"/>
      <c r="I185" s="56">
        <f t="shared" si="22"/>
        <v>0</v>
      </c>
      <c r="J185" s="56"/>
    </row>
    <row r="186" spans="1:10" s="64" customFormat="1" ht="54.75" hidden="1" customHeight="1" x14ac:dyDescent="0.25">
      <c r="A186" s="10"/>
      <c r="B186" s="17" t="s">
        <v>69</v>
      </c>
      <c r="C186" s="47" t="s">
        <v>37</v>
      </c>
      <c r="D186" s="6">
        <f>D187</f>
        <v>0</v>
      </c>
      <c r="E186" s="6">
        <f>E187</f>
        <v>0</v>
      </c>
      <c r="F186" s="6">
        <f t="shared" si="20"/>
        <v>0</v>
      </c>
      <c r="G186" s="6">
        <f>G187</f>
        <v>0</v>
      </c>
      <c r="H186" s="6">
        <f>H187</f>
        <v>0</v>
      </c>
      <c r="I186" s="6">
        <f t="shared" si="22"/>
        <v>0</v>
      </c>
      <c r="J186" s="56">
        <f>J187</f>
        <v>0</v>
      </c>
    </row>
    <row r="187" spans="1:10" s="64" customFormat="1" ht="69" hidden="1" customHeight="1" x14ac:dyDescent="0.25">
      <c r="A187" s="10"/>
      <c r="B187" s="17" t="s">
        <v>70</v>
      </c>
      <c r="C187" s="47" t="s">
        <v>37</v>
      </c>
      <c r="D187" s="6">
        <f>SUM(D188,D193,D198,D204,D209,D214,D219,D224,D229,D234)</f>
        <v>0</v>
      </c>
      <c r="E187" s="6">
        <f>SUM(E188,E193,E198,E204,E209,E214,E219,E224,E229,E234)</f>
        <v>0</v>
      </c>
      <c r="F187" s="6">
        <f t="shared" si="20"/>
        <v>0</v>
      </c>
      <c r="G187" s="6">
        <f>SUM(G188,G193,G198,G204,G209,G214,G219,G224,G229,G234)</f>
        <v>0</v>
      </c>
      <c r="H187" s="6">
        <f>SUM(H188,H193,H198,H204,H209,H214,H219,H224,H229,H234)</f>
        <v>0</v>
      </c>
      <c r="I187" s="6">
        <f t="shared" si="22"/>
        <v>0</v>
      </c>
      <c r="J187" s="56">
        <f>SUM(J188,J193,J198,J204,J209,J214,J219,J224,J229,J234)</f>
        <v>0</v>
      </c>
    </row>
    <row r="188" spans="1:10" ht="55.5" hidden="1" customHeight="1" x14ac:dyDescent="0.25">
      <c r="A188" s="10" t="s">
        <v>94</v>
      </c>
      <c r="B188" s="84" t="s">
        <v>71</v>
      </c>
      <c r="C188" s="43" t="s">
        <v>37</v>
      </c>
      <c r="D188" s="56">
        <f>SUM(D190:D192)</f>
        <v>0</v>
      </c>
      <c r="E188" s="56">
        <f>SUM(E190:E192)</f>
        <v>0</v>
      </c>
      <c r="F188" s="56">
        <f t="shared" si="20"/>
        <v>0</v>
      </c>
      <c r="G188" s="56">
        <f>SUM(G190:G192)</f>
        <v>0</v>
      </c>
      <c r="H188" s="56">
        <f>SUM(H190:H192)</f>
        <v>0</v>
      </c>
      <c r="I188" s="56">
        <f t="shared" si="22"/>
        <v>0</v>
      </c>
      <c r="J188" s="56" t="s">
        <v>45</v>
      </c>
    </row>
    <row r="189" spans="1:10" s="64" customFormat="1" ht="18.75" hidden="1" customHeight="1" x14ac:dyDescent="0.25">
      <c r="A189" s="10"/>
      <c r="B189" s="80" t="s">
        <v>7</v>
      </c>
      <c r="C189" s="47"/>
      <c r="D189" s="6"/>
      <c r="E189" s="6"/>
      <c r="F189" s="6">
        <f t="shared" si="20"/>
        <v>0</v>
      </c>
      <c r="G189" s="6"/>
      <c r="H189" s="6"/>
      <c r="I189" s="6">
        <f t="shared" si="22"/>
        <v>0</v>
      </c>
      <c r="J189" s="56"/>
    </row>
    <row r="190" spans="1:10" s="64" customFormat="1" ht="18.75" hidden="1" customHeight="1" x14ac:dyDescent="0.25">
      <c r="A190" s="10"/>
      <c r="B190" s="79" t="s">
        <v>10</v>
      </c>
      <c r="C190" s="43"/>
      <c r="D190" s="56"/>
      <c r="E190" s="56"/>
      <c r="F190" s="56">
        <f t="shared" si="20"/>
        <v>0</v>
      </c>
      <c r="G190" s="56"/>
      <c r="H190" s="56"/>
      <c r="I190" s="56">
        <f t="shared" si="22"/>
        <v>0</v>
      </c>
      <c r="J190" s="56"/>
    </row>
    <row r="191" spans="1:10" s="64" customFormat="1" ht="18.75" hidden="1" customHeight="1" x14ac:dyDescent="0.25">
      <c r="A191" s="10"/>
      <c r="B191" s="80" t="s">
        <v>9</v>
      </c>
      <c r="C191" s="43"/>
      <c r="D191" s="56"/>
      <c r="E191" s="56"/>
      <c r="F191" s="56">
        <f t="shared" si="20"/>
        <v>0</v>
      </c>
      <c r="G191" s="56"/>
      <c r="H191" s="56"/>
      <c r="I191" s="56">
        <f t="shared" si="22"/>
        <v>0</v>
      </c>
      <c r="J191" s="56"/>
    </row>
    <row r="192" spans="1:10" s="64" customFormat="1" ht="18.75" hidden="1" customHeight="1" x14ac:dyDescent="0.25">
      <c r="A192" s="10"/>
      <c r="B192" s="79" t="s">
        <v>8</v>
      </c>
      <c r="C192" s="43"/>
      <c r="D192" s="56"/>
      <c r="E192" s="56"/>
      <c r="F192" s="56">
        <f t="shared" si="20"/>
        <v>0</v>
      </c>
      <c r="G192" s="56"/>
      <c r="H192" s="56"/>
      <c r="I192" s="56">
        <f t="shared" si="22"/>
        <v>0</v>
      </c>
      <c r="J192" s="56"/>
    </row>
    <row r="193" spans="1:10" ht="49.5" hidden="1" customHeight="1" x14ac:dyDescent="0.25">
      <c r="A193" s="10" t="s">
        <v>60</v>
      </c>
      <c r="B193" s="84" t="s">
        <v>72</v>
      </c>
      <c r="C193" s="43" t="s">
        <v>37</v>
      </c>
      <c r="D193" s="56">
        <f>SUM(D195:D197)</f>
        <v>0</v>
      </c>
      <c r="E193" s="56">
        <f>SUM(E195:E197)</f>
        <v>0</v>
      </c>
      <c r="F193" s="56">
        <f t="shared" si="20"/>
        <v>0</v>
      </c>
      <c r="G193" s="56">
        <f>SUM(G195:G197)</f>
        <v>0</v>
      </c>
      <c r="H193" s="56">
        <f>SUM(H195:H197)</f>
        <v>0</v>
      </c>
      <c r="I193" s="56">
        <f t="shared" si="22"/>
        <v>0</v>
      </c>
      <c r="J193" s="56" t="s">
        <v>45</v>
      </c>
    </row>
    <row r="194" spans="1:10" s="64" customFormat="1" ht="18.75" hidden="1" customHeight="1" x14ac:dyDescent="0.25">
      <c r="A194" s="10"/>
      <c r="B194" s="80" t="s">
        <v>7</v>
      </c>
      <c r="C194" s="43"/>
      <c r="D194" s="56"/>
      <c r="E194" s="56"/>
      <c r="F194" s="56">
        <f t="shared" si="20"/>
        <v>0</v>
      </c>
      <c r="G194" s="56"/>
      <c r="H194" s="56"/>
      <c r="I194" s="56">
        <f t="shared" si="22"/>
        <v>0</v>
      </c>
      <c r="J194" s="56"/>
    </row>
    <row r="195" spans="1:10" s="64" customFormat="1" ht="18.75" hidden="1" customHeight="1" x14ac:dyDescent="0.25">
      <c r="A195" s="10"/>
      <c r="B195" s="79" t="s">
        <v>10</v>
      </c>
      <c r="C195" s="43"/>
      <c r="D195" s="56"/>
      <c r="E195" s="56"/>
      <c r="F195" s="56">
        <f t="shared" si="20"/>
        <v>0</v>
      </c>
      <c r="G195" s="56"/>
      <c r="H195" s="56"/>
      <c r="I195" s="56">
        <f t="shared" si="22"/>
        <v>0</v>
      </c>
      <c r="J195" s="56"/>
    </row>
    <row r="196" spans="1:10" s="64" customFormat="1" ht="18.75" hidden="1" customHeight="1" x14ac:dyDescent="0.25">
      <c r="A196" s="10"/>
      <c r="B196" s="80" t="s">
        <v>9</v>
      </c>
      <c r="C196" s="43"/>
      <c r="D196" s="56"/>
      <c r="E196" s="56"/>
      <c r="F196" s="56">
        <f t="shared" si="20"/>
        <v>0</v>
      </c>
      <c r="G196" s="56"/>
      <c r="H196" s="56"/>
      <c r="I196" s="56">
        <f t="shared" si="22"/>
        <v>0</v>
      </c>
      <c r="J196" s="56"/>
    </row>
    <row r="197" spans="1:10" s="64" customFormat="1" ht="18.75" hidden="1" customHeight="1" x14ac:dyDescent="0.25">
      <c r="A197" s="10"/>
      <c r="B197" s="79" t="s">
        <v>8</v>
      </c>
      <c r="C197" s="43"/>
      <c r="D197" s="56"/>
      <c r="E197" s="56"/>
      <c r="F197" s="56">
        <f t="shared" si="20"/>
        <v>0</v>
      </c>
      <c r="G197" s="56"/>
      <c r="H197" s="56"/>
      <c r="I197" s="56">
        <f t="shared" si="22"/>
        <v>0</v>
      </c>
      <c r="J197" s="56"/>
    </row>
    <row r="198" spans="1:10" ht="49.5" hidden="1" customHeight="1" x14ac:dyDescent="0.25">
      <c r="A198" s="10" t="s">
        <v>62</v>
      </c>
      <c r="B198" s="84" t="s">
        <v>73</v>
      </c>
      <c r="C198" s="43" t="s">
        <v>37</v>
      </c>
      <c r="D198" s="56">
        <f>SUM(D200:D202)</f>
        <v>0</v>
      </c>
      <c r="E198" s="56">
        <f>SUM(E200:E202)</f>
        <v>0</v>
      </c>
      <c r="F198" s="56">
        <f t="shared" si="20"/>
        <v>0</v>
      </c>
      <c r="G198" s="56">
        <f>SUM(G200:G202)</f>
        <v>0</v>
      </c>
      <c r="H198" s="56">
        <f>SUM(H200:H202)</f>
        <v>0</v>
      </c>
      <c r="I198" s="56">
        <f t="shared" si="22"/>
        <v>0</v>
      </c>
      <c r="J198" s="56" t="s">
        <v>45</v>
      </c>
    </row>
    <row r="199" spans="1:10" s="64" customFormat="1" ht="18.75" hidden="1" customHeight="1" x14ac:dyDescent="0.25">
      <c r="A199" s="10"/>
      <c r="B199" s="80" t="s">
        <v>7</v>
      </c>
      <c r="C199" s="43"/>
      <c r="D199" s="56"/>
      <c r="E199" s="56"/>
      <c r="F199" s="56">
        <f t="shared" si="20"/>
        <v>0</v>
      </c>
      <c r="G199" s="56"/>
      <c r="H199" s="56"/>
      <c r="I199" s="56">
        <f t="shared" si="22"/>
        <v>0</v>
      </c>
      <c r="J199" s="56"/>
    </row>
    <row r="200" spans="1:10" s="64" customFormat="1" ht="18.75" hidden="1" customHeight="1" x14ac:dyDescent="0.25">
      <c r="A200" s="10"/>
      <c r="B200" s="79" t="s">
        <v>10</v>
      </c>
      <c r="C200" s="43"/>
      <c r="D200" s="56"/>
      <c r="E200" s="56"/>
      <c r="F200" s="56">
        <f t="shared" si="20"/>
        <v>0</v>
      </c>
      <c r="G200" s="56"/>
      <c r="H200" s="56"/>
      <c r="I200" s="56">
        <f t="shared" si="22"/>
        <v>0</v>
      </c>
      <c r="J200" s="56"/>
    </row>
    <row r="201" spans="1:10" s="64" customFormat="1" ht="18.75" hidden="1" customHeight="1" x14ac:dyDescent="0.25">
      <c r="A201" s="10"/>
      <c r="B201" s="80" t="s">
        <v>9</v>
      </c>
      <c r="C201" s="43"/>
      <c r="D201" s="56"/>
      <c r="E201" s="56"/>
      <c r="F201" s="56">
        <f t="shared" si="20"/>
        <v>0</v>
      </c>
      <c r="G201" s="56"/>
      <c r="H201" s="56"/>
      <c r="I201" s="56">
        <f t="shared" si="22"/>
        <v>0</v>
      </c>
      <c r="J201" s="56"/>
    </row>
    <row r="202" spans="1:10" s="64" customFormat="1" ht="18.75" hidden="1" customHeight="1" x14ac:dyDescent="0.25">
      <c r="A202" s="10"/>
      <c r="B202" s="79" t="s">
        <v>8</v>
      </c>
      <c r="C202" s="43"/>
      <c r="D202" s="56"/>
      <c r="E202" s="56"/>
      <c r="F202" s="56">
        <f t="shared" si="20"/>
        <v>0</v>
      </c>
      <c r="G202" s="56"/>
      <c r="H202" s="56"/>
      <c r="I202" s="56">
        <f t="shared" si="22"/>
        <v>0</v>
      </c>
      <c r="J202" s="56"/>
    </row>
    <row r="203" spans="1:10" s="64" customFormat="1" ht="18.75" hidden="1" customHeight="1" x14ac:dyDescent="0.25">
      <c r="A203" s="10"/>
      <c r="B203" s="81"/>
      <c r="C203" s="43"/>
      <c r="D203" s="56"/>
      <c r="E203" s="56"/>
      <c r="F203" s="56">
        <f t="shared" si="20"/>
        <v>0</v>
      </c>
      <c r="G203" s="56"/>
      <c r="H203" s="56"/>
      <c r="I203" s="56">
        <f t="shared" si="22"/>
        <v>0</v>
      </c>
      <c r="J203" s="56"/>
    </row>
    <row r="204" spans="1:10" ht="52.5" hidden="1" customHeight="1" x14ac:dyDescent="0.25">
      <c r="A204" s="10" t="s">
        <v>64</v>
      </c>
      <c r="B204" s="84" t="s">
        <v>74</v>
      </c>
      <c r="C204" s="43" t="s">
        <v>37</v>
      </c>
      <c r="D204" s="56">
        <f>SUM(D206:D208)</f>
        <v>0</v>
      </c>
      <c r="E204" s="56">
        <f>SUM(E206:E208)</f>
        <v>0</v>
      </c>
      <c r="F204" s="56">
        <f t="shared" si="20"/>
        <v>0</v>
      </c>
      <c r="G204" s="56">
        <f>SUM(G206:G208)</f>
        <v>0</v>
      </c>
      <c r="H204" s="56">
        <f>SUM(H206:H208)</f>
        <v>0</v>
      </c>
      <c r="I204" s="56">
        <f t="shared" si="22"/>
        <v>0</v>
      </c>
      <c r="J204" s="56" t="s">
        <v>45</v>
      </c>
    </row>
    <row r="205" spans="1:10" s="64" customFormat="1" ht="18.75" hidden="1" customHeight="1" x14ac:dyDescent="0.25">
      <c r="A205" s="10"/>
      <c r="B205" s="80" t="s">
        <v>7</v>
      </c>
      <c r="C205" s="43"/>
      <c r="D205" s="56"/>
      <c r="E205" s="56"/>
      <c r="F205" s="56">
        <f t="shared" si="20"/>
        <v>0</v>
      </c>
      <c r="G205" s="56"/>
      <c r="H205" s="56"/>
      <c r="I205" s="56">
        <f t="shared" si="22"/>
        <v>0</v>
      </c>
      <c r="J205" s="57"/>
    </row>
    <row r="206" spans="1:10" s="64" customFormat="1" ht="18.75" hidden="1" customHeight="1" x14ac:dyDescent="0.25">
      <c r="A206" s="10"/>
      <c r="B206" s="79" t="s">
        <v>10</v>
      </c>
      <c r="C206" s="43"/>
      <c r="D206" s="56"/>
      <c r="E206" s="56"/>
      <c r="F206" s="56">
        <f t="shared" si="20"/>
        <v>0</v>
      </c>
      <c r="G206" s="56"/>
      <c r="H206" s="56"/>
      <c r="I206" s="56">
        <f t="shared" si="22"/>
        <v>0</v>
      </c>
      <c r="J206" s="56"/>
    </row>
    <row r="207" spans="1:10" s="64" customFormat="1" ht="18.75" hidden="1" customHeight="1" x14ac:dyDescent="0.25">
      <c r="A207" s="10"/>
      <c r="B207" s="80" t="s">
        <v>9</v>
      </c>
      <c r="C207" s="43"/>
      <c r="D207" s="56"/>
      <c r="E207" s="56"/>
      <c r="F207" s="56">
        <f t="shared" si="20"/>
        <v>0</v>
      </c>
      <c r="G207" s="56"/>
      <c r="H207" s="56"/>
      <c r="I207" s="56">
        <f t="shared" si="22"/>
        <v>0</v>
      </c>
      <c r="J207" s="56"/>
    </row>
    <row r="208" spans="1:10" s="64" customFormat="1" ht="18.75" hidden="1" customHeight="1" x14ac:dyDescent="0.25">
      <c r="A208" s="10"/>
      <c r="B208" s="79" t="s">
        <v>8</v>
      </c>
      <c r="C208" s="43"/>
      <c r="D208" s="56"/>
      <c r="E208" s="56"/>
      <c r="F208" s="56">
        <f t="shared" si="20"/>
        <v>0</v>
      </c>
      <c r="G208" s="56"/>
      <c r="H208" s="56"/>
      <c r="I208" s="56">
        <f t="shared" si="22"/>
        <v>0</v>
      </c>
      <c r="J208" s="56"/>
    </row>
    <row r="209" spans="1:10" ht="50.25" hidden="1" customHeight="1" x14ac:dyDescent="0.25">
      <c r="A209" s="10" t="s">
        <v>95</v>
      </c>
      <c r="B209" s="84" t="s">
        <v>75</v>
      </c>
      <c r="C209" s="43" t="s">
        <v>37</v>
      </c>
      <c r="D209" s="56">
        <f>SUM(D211:D213)</f>
        <v>0</v>
      </c>
      <c r="E209" s="56">
        <f>SUM(E211:E213)</f>
        <v>0</v>
      </c>
      <c r="F209" s="56">
        <f t="shared" si="20"/>
        <v>0</v>
      </c>
      <c r="G209" s="56">
        <f>SUM(G211:G213)</f>
        <v>0</v>
      </c>
      <c r="H209" s="56">
        <f>SUM(H211:H213)</f>
        <v>0</v>
      </c>
      <c r="I209" s="56">
        <f t="shared" si="22"/>
        <v>0</v>
      </c>
      <c r="J209" s="56" t="s">
        <v>45</v>
      </c>
    </row>
    <row r="210" spans="1:10" s="64" customFormat="1" ht="18.75" hidden="1" customHeight="1" x14ac:dyDescent="0.25">
      <c r="A210" s="10"/>
      <c r="B210" s="80" t="s">
        <v>7</v>
      </c>
      <c r="C210" s="43"/>
      <c r="D210" s="56"/>
      <c r="E210" s="56"/>
      <c r="F210" s="56">
        <f t="shared" si="20"/>
        <v>0</v>
      </c>
      <c r="G210" s="56"/>
      <c r="H210" s="56"/>
      <c r="I210" s="56">
        <f t="shared" si="22"/>
        <v>0</v>
      </c>
      <c r="J210" s="56"/>
    </row>
    <row r="211" spans="1:10" s="64" customFormat="1" ht="18.75" hidden="1" customHeight="1" x14ac:dyDescent="0.25">
      <c r="A211" s="10"/>
      <c r="B211" s="79" t="s">
        <v>10</v>
      </c>
      <c r="C211" s="43"/>
      <c r="D211" s="56"/>
      <c r="E211" s="56"/>
      <c r="F211" s="56">
        <f t="shared" si="20"/>
        <v>0</v>
      </c>
      <c r="G211" s="56"/>
      <c r="H211" s="56"/>
      <c r="I211" s="56">
        <f t="shared" si="22"/>
        <v>0</v>
      </c>
      <c r="J211" s="56"/>
    </row>
    <row r="212" spans="1:10" s="64" customFormat="1" ht="18.75" hidden="1" customHeight="1" x14ac:dyDescent="0.25">
      <c r="A212" s="10"/>
      <c r="B212" s="80" t="s">
        <v>9</v>
      </c>
      <c r="C212" s="43"/>
      <c r="D212" s="56"/>
      <c r="E212" s="56"/>
      <c r="F212" s="56">
        <f t="shared" si="20"/>
        <v>0</v>
      </c>
      <c r="G212" s="56"/>
      <c r="H212" s="56"/>
      <c r="I212" s="56">
        <f t="shared" si="22"/>
        <v>0</v>
      </c>
      <c r="J212" s="56"/>
    </row>
    <row r="213" spans="1:10" s="64" customFormat="1" ht="18.75" hidden="1" customHeight="1" x14ac:dyDescent="0.25">
      <c r="A213" s="10"/>
      <c r="B213" s="79" t="s">
        <v>8</v>
      </c>
      <c r="C213" s="11"/>
      <c r="D213" s="56"/>
      <c r="E213" s="56"/>
      <c r="F213" s="56">
        <f t="shared" si="20"/>
        <v>0</v>
      </c>
      <c r="G213" s="56"/>
      <c r="H213" s="56"/>
      <c r="I213" s="56">
        <f t="shared" si="22"/>
        <v>0</v>
      </c>
      <c r="J213" s="56"/>
    </row>
    <row r="214" spans="1:10" ht="52.5" hidden="1" customHeight="1" x14ac:dyDescent="0.25">
      <c r="A214" s="10" t="s">
        <v>96</v>
      </c>
      <c r="B214" s="84" t="s">
        <v>76</v>
      </c>
      <c r="C214" s="43" t="s">
        <v>37</v>
      </c>
      <c r="D214" s="56">
        <f>SUM(D216:D218)</f>
        <v>0</v>
      </c>
      <c r="E214" s="56">
        <f>SUM(E216:E218)</f>
        <v>0</v>
      </c>
      <c r="F214" s="56">
        <f t="shared" si="20"/>
        <v>0</v>
      </c>
      <c r="G214" s="56">
        <f>SUM(G216:G218)</f>
        <v>0</v>
      </c>
      <c r="H214" s="56">
        <f>SUM(H216:H218)</f>
        <v>0</v>
      </c>
      <c r="I214" s="56">
        <f t="shared" si="22"/>
        <v>0</v>
      </c>
      <c r="J214" s="56" t="s">
        <v>45</v>
      </c>
    </row>
    <row r="215" spans="1:10" s="64" customFormat="1" ht="18.75" hidden="1" customHeight="1" x14ac:dyDescent="0.25">
      <c r="A215" s="10"/>
      <c r="B215" s="80" t="s">
        <v>7</v>
      </c>
      <c r="C215" s="43"/>
      <c r="D215" s="56"/>
      <c r="E215" s="56"/>
      <c r="F215" s="56">
        <f t="shared" si="20"/>
        <v>0</v>
      </c>
      <c r="G215" s="56"/>
      <c r="H215" s="56"/>
      <c r="I215" s="56">
        <f t="shared" si="22"/>
        <v>0</v>
      </c>
      <c r="J215" s="56"/>
    </row>
    <row r="216" spans="1:10" s="64" customFormat="1" ht="18.75" hidden="1" customHeight="1" x14ac:dyDescent="0.25">
      <c r="A216" s="10"/>
      <c r="B216" s="79" t="s">
        <v>10</v>
      </c>
      <c r="C216" s="43"/>
      <c r="D216" s="56"/>
      <c r="E216" s="56"/>
      <c r="F216" s="56">
        <f t="shared" ref="F216:F279" si="24">E216-D216</f>
        <v>0</v>
      </c>
      <c r="G216" s="56"/>
      <c r="H216" s="56"/>
      <c r="I216" s="56">
        <f t="shared" ref="I216:I279" si="25">H216-G216</f>
        <v>0</v>
      </c>
      <c r="J216" s="56"/>
    </row>
    <row r="217" spans="1:10" s="64" customFormat="1" ht="18.75" hidden="1" customHeight="1" x14ac:dyDescent="0.25">
      <c r="A217" s="10"/>
      <c r="B217" s="80" t="s">
        <v>9</v>
      </c>
      <c r="C217" s="43"/>
      <c r="D217" s="56"/>
      <c r="E217" s="56"/>
      <c r="F217" s="56">
        <f t="shared" si="24"/>
        <v>0</v>
      </c>
      <c r="G217" s="56"/>
      <c r="H217" s="56"/>
      <c r="I217" s="56">
        <f t="shared" si="25"/>
        <v>0</v>
      </c>
      <c r="J217" s="56"/>
    </row>
    <row r="218" spans="1:10" s="64" customFormat="1" ht="18.75" hidden="1" customHeight="1" x14ac:dyDescent="0.25">
      <c r="A218" s="10"/>
      <c r="B218" s="79" t="s">
        <v>8</v>
      </c>
      <c r="C218" s="43"/>
      <c r="D218" s="56"/>
      <c r="E218" s="56"/>
      <c r="F218" s="56">
        <f t="shared" si="24"/>
        <v>0</v>
      </c>
      <c r="G218" s="56"/>
      <c r="H218" s="56"/>
      <c r="I218" s="56">
        <f t="shared" si="25"/>
        <v>0</v>
      </c>
      <c r="J218" s="56"/>
    </row>
    <row r="219" spans="1:10" ht="49.5" hidden="1" customHeight="1" x14ac:dyDescent="0.25">
      <c r="A219" s="10" t="s">
        <v>97</v>
      </c>
      <c r="B219" s="84" t="s">
        <v>77</v>
      </c>
      <c r="C219" s="43" t="s">
        <v>37</v>
      </c>
      <c r="D219" s="56">
        <f>SUM(D221:D223)</f>
        <v>0</v>
      </c>
      <c r="E219" s="56">
        <f>SUM(E221:E223)</f>
        <v>0</v>
      </c>
      <c r="F219" s="56">
        <f t="shared" si="24"/>
        <v>0</v>
      </c>
      <c r="G219" s="56">
        <f>SUM(G221:G223)</f>
        <v>0</v>
      </c>
      <c r="H219" s="56">
        <f>SUM(H221:H223)</f>
        <v>0</v>
      </c>
      <c r="I219" s="56">
        <f t="shared" si="25"/>
        <v>0</v>
      </c>
      <c r="J219" s="56" t="s">
        <v>45</v>
      </c>
    </row>
    <row r="220" spans="1:10" s="64" customFormat="1" ht="18.75" hidden="1" customHeight="1" x14ac:dyDescent="0.25">
      <c r="A220" s="10"/>
      <c r="B220" s="80" t="s">
        <v>7</v>
      </c>
      <c r="C220" s="43"/>
      <c r="D220" s="56"/>
      <c r="E220" s="56"/>
      <c r="F220" s="56">
        <f t="shared" si="24"/>
        <v>0</v>
      </c>
      <c r="G220" s="56"/>
      <c r="H220" s="56"/>
      <c r="I220" s="56">
        <f t="shared" si="25"/>
        <v>0</v>
      </c>
      <c r="J220" s="56"/>
    </row>
    <row r="221" spans="1:10" s="64" customFormat="1" ht="18.75" hidden="1" customHeight="1" x14ac:dyDescent="0.25">
      <c r="A221" s="10"/>
      <c r="B221" s="79" t="s">
        <v>10</v>
      </c>
      <c r="C221" s="43"/>
      <c r="D221" s="56"/>
      <c r="E221" s="56"/>
      <c r="F221" s="56">
        <f t="shared" si="24"/>
        <v>0</v>
      </c>
      <c r="G221" s="56"/>
      <c r="H221" s="56"/>
      <c r="I221" s="56">
        <f t="shared" si="25"/>
        <v>0</v>
      </c>
      <c r="J221" s="56"/>
    </row>
    <row r="222" spans="1:10" s="64" customFormat="1" ht="18.75" hidden="1" customHeight="1" x14ac:dyDescent="0.25">
      <c r="A222" s="10"/>
      <c r="B222" s="80" t="s">
        <v>9</v>
      </c>
      <c r="C222" s="11"/>
      <c r="D222" s="56"/>
      <c r="E222" s="56"/>
      <c r="F222" s="56">
        <f t="shared" si="24"/>
        <v>0</v>
      </c>
      <c r="G222" s="56"/>
      <c r="H222" s="56"/>
      <c r="I222" s="56">
        <f t="shared" si="25"/>
        <v>0</v>
      </c>
      <c r="J222" s="56"/>
    </row>
    <row r="223" spans="1:10" s="64" customFormat="1" ht="18.75" hidden="1" customHeight="1" x14ac:dyDescent="0.25">
      <c r="A223" s="10"/>
      <c r="B223" s="79" t="s">
        <v>8</v>
      </c>
      <c r="C223" s="11"/>
      <c r="D223" s="56"/>
      <c r="E223" s="56"/>
      <c r="F223" s="56">
        <f t="shared" si="24"/>
        <v>0</v>
      </c>
      <c r="G223" s="56"/>
      <c r="H223" s="56"/>
      <c r="I223" s="56">
        <f t="shared" si="25"/>
        <v>0</v>
      </c>
      <c r="J223" s="56"/>
    </row>
    <row r="224" spans="1:10" ht="51.75" hidden="1" customHeight="1" x14ac:dyDescent="0.25">
      <c r="A224" s="10" t="s">
        <v>98</v>
      </c>
      <c r="B224" s="84" t="s">
        <v>78</v>
      </c>
      <c r="C224" s="43" t="s">
        <v>37</v>
      </c>
      <c r="D224" s="56">
        <f>SUM(D226:D228)</f>
        <v>0</v>
      </c>
      <c r="E224" s="56">
        <f>SUM(E226:E228)</f>
        <v>0</v>
      </c>
      <c r="F224" s="56">
        <f t="shared" si="24"/>
        <v>0</v>
      </c>
      <c r="G224" s="56">
        <f>SUM(G226:G228)</f>
        <v>0</v>
      </c>
      <c r="H224" s="56">
        <f>SUM(H226:H228)</f>
        <v>0</v>
      </c>
      <c r="I224" s="56">
        <f t="shared" si="25"/>
        <v>0</v>
      </c>
      <c r="J224" s="56" t="s">
        <v>45</v>
      </c>
    </row>
    <row r="225" spans="1:10" s="64" customFormat="1" ht="18.75" hidden="1" customHeight="1" x14ac:dyDescent="0.25">
      <c r="A225" s="62"/>
      <c r="B225" s="80" t="s">
        <v>7</v>
      </c>
      <c r="C225" s="47"/>
      <c r="D225" s="6"/>
      <c r="E225" s="6"/>
      <c r="F225" s="6">
        <f t="shared" si="24"/>
        <v>0</v>
      </c>
      <c r="G225" s="6"/>
      <c r="H225" s="6"/>
      <c r="I225" s="6">
        <f t="shared" si="25"/>
        <v>0</v>
      </c>
      <c r="J225" s="56"/>
    </row>
    <row r="226" spans="1:10" s="64" customFormat="1" ht="18.75" hidden="1" customHeight="1" x14ac:dyDescent="0.25">
      <c r="A226" s="10"/>
      <c r="B226" s="79" t="s">
        <v>10</v>
      </c>
      <c r="C226" s="43"/>
      <c r="D226" s="56"/>
      <c r="E226" s="56"/>
      <c r="F226" s="56">
        <f t="shared" si="24"/>
        <v>0</v>
      </c>
      <c r="G226" s="56"/>
      <c r="H226" s="56"/>
      <c r="I226" s="56">
        <f t="shared" si="25"/>
        <v>0</v>
      </c>
      <c r="J226" s="56"/>
    </row>
    <row r="227" spans="1:10" s="64" customFormat="1" ht="18.75" hidden="1" customHeight="1" x14ac:dyDescent="0.25">
      <c r="A227" s="10"/>
      <c r="B227" s="80" t="s">
        <v>9</v>
      </c>
      <c r="C227" s="43"/>
      <c r="D227" s="56"/>
      <c r="E227" s="56"/>
      <c r="F227" s="56">
        <f t="shared" si="24"/>
        <v>0</v>
      </c>
      <c r="G227" s="56"/>
      <c r="H227" s="56"/>
      <c r="I227" s="56">
        <f t="shared" si="25"/>
        <v>0</v>
      </c>
      <c r="J227" s="56"/>
    </row>
    <row r="228" spans="1:10" s="64" customFormat="1" ht="18.75" hidden="1" customHeight="1" x14ac:dyDescent="0.25">
      <c r="A228" s="10"/>
      <c r="B228" s="79" t="s">
        <v>8</v>
      </c>
      <c r="C228" s="43"/>
      <c r="D228" s="56"/>
      <c r="E228" s="56"/>
      <c r="F228" s="56">
        <f t="shared" si="24"/>
        <v>0</v>
      </c>
      <c r="G228" s="56"/>
      <c r="H228" s="56"/>
      <c r="I228" s="56">
        <f t="shared" si="25"/>
        <v>0</v>
      </c>
      <c r="J228" s="56"/>
    </row>
    <row r="229" spans="1:10" ht="51" hidden="1" customHeight="1" x14ac:dyDescent="0.25">
      <c r="A229" s="43" t="s">
        <v>19</v>
      </c>
      <c r="B229" s="84" t="s">
        <v>79</v>
      </c>
      <c r="C229" s="43" t="s">
        <v>37</v>
      </c>
      <c r="D229" s="56">
        <f>SUM(D231:D233)</f>
        <v>0</v>
      </c>
      <c r="E229" s="56">
        <f>SUM(E231:E233)</f>
        <v>0</v>
      </c>
      <c r="F229" s="56">
        <f t="shared" si="24"/>
        <v>0</v>
      </c>
      <c r="G229" s="56">
        <f>SUM(G231:G233)</f>
        <v>0</v>
      </c>
      <c r="H229" s="56">
        <f>SUM(H231:H233)</f>
        <v>0</v>
      </c>
      <c r="I229" s="56">
        <f t="shared" si="25"/>
        <v>0</v>
      </c>
      <c r="J229" s="56" t="s">
        <v>45</v>
      </c>
    </row>
    <row r="230" spans="1:10" s="64" customFormat="1" ht="18.75" hidden="1" customHeight="1" x14ac:dyDescent="0.25">
      <c r="A230" s="62"/>
      <c r="B230" s="80" t="s">
        <v>7</v>
      </c>
      <c r="C230" s="47"/>
      <c r="D230" s="6"/>
      <c r="E230" s="6"/>
      <c r="F230" s="6">
        <f t="shared" si="24"/>
        <v>0</v>
      </c>
      <c r="G230" s="6"/>
      <c r="H230" s="6"/>
      <c r="I230" s="6">
        <f t="shared" si="25"/>
        <v>0</v>
      </c>
      <c r="J230" s="56"/>
    </row>
    <row r="231" spans="1:10" s="64" customFormat="1" ht="18.75" hidden="1" customHeight="1" x14ac:dyDescent="0.25">
      <c r="A231" s="10"/>
      <c r="B231" s="79" t="s">
        <v>10</v>
      </c>
      <c r="C231" s="43"/>
      <c r="D231" s="56"/>
      <c r="E231" s="56"/>
      <c r="F231" s="56">
        <f t="shared" si="24"/>
        <v>0</v>
      </c>
      <c r="G231" s="56"/>
      <c r="H231" s="56"/>
      <c r="I231" s="56">
        <f t="shared" si="25"/>
        <v>0</v>
      </c>
      <c r="J231" s="56"/>
    </row>
    <row r="232" spans="1:10" s="64" customFormat="1" ht="18.75" hidden="1" customHeight="1" x14ac:dyDescent="0.25">
      <c r="A232" s="10"/>
      <c r="B232" s="80" t="s">
        <v>9</v>
      </c>
      <c r="C232" s="43"/>
      <c r="D232" s="56"/>
      <c r="E232" s="56"/>
      <c r="F232" s="56">
        <f t="shared" si="24"/>
        <v>0</v>
      </c>
      <c r="G232" s="56"/>
      <c r="H232" s="56"/>
      <c r="I232" s="56">
        <f t="shared" si="25"/>
        <v>0</v>
      </c>
      <c r="J232" s="56"/>
    </row>
    <row r="233" spans="1:10" s="64" customFormat="1" ht="18.75" hidden="1" customHeight="1" x14ac:dyDescent="0.25">
      <c r="A233" s="10"/>
      <c r="B233" s="79" t="s">
        <v>8</v>
      </c>
      <c r="C233" s="43"/>
      <c r="D233" s="56"/>
      <c r="E233" s="56"/>
      <c r="F233" s="56">
        <f t="shared" si="24"/>
        <v>0</v>
      </c>
      <c r="G233" s="56"/>
      <c r="H233" s="56"/>
      <c r="I233" s="56">
        <f t="shared" si="25"/>
        <v>0</v>
      </c>
      <c r="J233" s="56"/>
    </row>
    <row r="234" spans="1:10" ht="60.75" hidden="1" customHeight="1" x14ac:dyDescent="0.25">
      <c r="A234" s="43" t="s">
        <v>48</v>
      </c>
      <c r="B234" s="84" t="s">
        <v>80</v>
      </c>
      <c r="C234" s="43" t="s">
        <v>37</v>
      </c>
      <c r="D234" s="56">
        <f>SUM(D236:D238)</f>
        <v>0</v>
      </c>
      <c r="E234" s="56">
        <f>SUM(E236:E238)</f>
        <v>0</v>
      </c>
      <c r="F234" s="56">
        <f t="shared" si="24"/>
        <v>0</v>
      </c>
      <c r="G234" s="56">
        <f>SUM(G236:G238)</f>
        <v>0</v>
      </c>
      <c r="H234" s="56">
        <f>SUM(H236:H238)</f>
        <v>0</v>
      </c>
      <c r="I234" s="56">
        <f t="shared" si="25"/>
        <v>0</v>
      </c>
      <c r="J234" s="56" t="s">
        <v>45</v>
      </c>
    </row>
    <row r="235" spans="1:10" s="64" customFormat="1" ht="18.75" hidden="1" customHeight="1" x14ac:dyDescent="0.25">
      <c r="A235" s="62"/>
      <c r="B235" s="80" t="s">
        <v>7</v>
      </c>
      <c r="C235" s="47"/>
      <c r="D235" s="6"/>
      <c r="E235" s="6"/>
      <c r="F235" s="6">
        <f t="shared" si="24"/>
        <v>0</v>
      </c>
      <c r="G235" s="6"/>
      <c r="H235" s="6"/>
      <c r="I235" s="6">
        <f t="shared" si="25"/>
        <v>0</v>
      </c>
      <c r="J235" s="56"/>
    </row>
    <row r="236" spans="1:10" s="64" customFormat="1" ht="18.75" hidden="1" customHeight="1" x14ac:dyDescent="0.25">
      <c r="A236" s="10"/>
      <c r="B236" s="79" t="s">
        <v>10</v>
      </c>
      <c r="C236" s="43"/>
      <c r="D236" s="56"/>
      <c r="E236" s="56"/>
      <c r="F236" s="56">
        <f t="shared" si="24"/>
        <v>0</v>
      </c>
      <c r="G236" s="56"/>
      <c r="H236" s="56"/>
      <c r="I236" s="56">
        <f t="shared" si="25"/>
        <v>0</v>
      </c>
      <c r="J236" s="56"/>
    </row>
    <row r="237" spans="1:10" s="64" customFormat="1" ht="18.75" hidden="1" customHeight="1" x14ac:dyDescent="0.25">
      <c r="A237" s="10"/>
      <c r="B237" s="80" t="s">
        <v>9</v>
      </c>
      <c r="C237" s="43"/>
      <c r="D237" s="56"/>
      <c r="E237" s="56"/>
      <c r="F237" s="56">
        <f t="shared" si="24"/>
        <v>0</v>
      </c>
      <c r="G237" s="56"/>
      <c r="H237" s="56"/>
      <c r="I237" s="56">
        <f t="shared" si="25"/>
        <v>0</v>
      </c>
      <c r="J237" s="56"/>
    </row>
    <row r="238" spans="1:10" s="64" customFormat="1" ht="18.75" hidden="1" customHeight="1" x14ac:dyDescent="0.25">
      <c r="A238" s="10"/>
      <c r="B238" s="79" t="s">
        <v>8</v>
      </c>
      <c r="C238" s="43"/>
      <c r="D238" s="56"/>
      <c r="E238" s="56"/>
      <c r="F238" s="56">
        <f t="shared" si="24"/>
        <v>0</v>
      </c>
      <c r="G238" s="56"/>
      <c r="H238" s="56"/>
      <c r="I238" s="56">
        <f t="shared" si="25"/>
        <v>0</v>
      </c>
      <c r="J238" s="56"/>
    </row>
    <row r="239" spans="1:10" s="64" customFormat="1" ht="33.75" customHeight="1" x14ac:dyDescent="0.25">
      <c r="A239" s="62"/>
      <c r="B239" s="17" t="s">
        <v>176</v>
      </c>
      <c r="C239" s="47" t="s">
        <v>37</v>
      </c>
      <c r="D239" s="6">
        <f>SUM(D240,D267)</f>
        <v>3553787.1999999997</v>
      </c>
      <c r="E239" s="6">
        <f>SUM(E240,E267)</f>
        <v>3553797.1999999997</v>
      </c>
      <c r="F239" s="6">
        <f t="shared" si="24"/>
        <v>10</v>
      </c>
      <c r="G239" s="6">
        <f>SUM(G240,G267)</f>
        <v>727721.3</v>
      </c>
      <c r="H239" s="6">
        <f>SUM(H240,H267)</f>
        <v>742721.3</v>
      </c>
      <c r="I239" s="6">
        <f t="shared" si="25"/>
        <v>15000</v>
      </c>
      <c r="J239" s="56"/>
    </row>
    <row r="240" spans="1:10" s="64" customFormat="1" ht="24" customHeight="1" x14ac:dyDescent="0.25">
      <c r="A240" s="10"/>
      <c r="B240" s="17" t="s">
        <v>82</v>
      </c>
      <c r="C240" s="47" t="s">
        <v>37</v>
      </c>
      <c r="D240" s="6">
        <f>SUM(D246)+D241+D251+D262+D256</f>
        <v>1908360.2</v>
      </c>
      <c r="E240" s="6">
        <f t="shared" ref="E240:H240" si="26">SUM(E246)+E241+E251+E262+E256</f>
        <v>1908360.2</v>
      </c>
      <c r="F240" s="6">
        <f t="shared" si="26"/>
        <v>0</v>
      </c>
      <c r="G240" s="6">
        <f t="shared" si="26"/>
        <v>0</v>
      </c>
      <c r="H240" s="6">
        <f t="shared" si="26"/>
        <v>0</v>
      </c>
      <c r="I240" s="6">
        <f t="shared" si="25"/>
        <v>0</v>
      </c>
      <c r="J240" s="56"/>
    </row>
    <row r="241" spans="1:10" ht="53.25" hidden="1" customHeight="1" x14ac:dyDescent="0.25">
      <c r="A241" s="43" t="s">
        <v>95</v>
      </c>
      <c r="B241" s="84" t="s">
        <v>52</v>
      </c>
      <c r="C241" s="43" t="s">
        <v>37</v>
      </c>
      <c r="D241" s="56">
        <f>SUM(D243:D245)</f>
        <v>0</v>
      </c>
      <c r="E241" s="56">
        <f>SUM(E243:E245)</f>
        <v>0</v>
      </c>
      <c r="F241" s="56">
        <f t="shared" si="24"/>
        <v>0</v>
      </c>
      <c r="G241" s="56">
        <f>SUM(G243:G245)</f>
        <v>0</v>
      </c>
      <c r="H241" s="56">
        <f>SUM(H243:H245)</f>
        <v>0</v>
      </c>
      <c r="I241" s="56">
        <f t="shared" si="25"/>
        <v>0</v>
      </c>
      <c r="J241" s="56" t="s">
        <v>45</v>
      </c>
    </row>
    <row r="242" spans="1:10" s="64" customFormat="1" ht="18.75" hidden="1" customHeight="1" x14ac:dyDescent="0.25">
      <c r="A242" s="62"/>
      <c r="B242" s="80" t="s">
        <v>7</v>
      </c>
      <c r="C242" s="47"/>
      <c r="D242" s="6"/>
      <c r="E242" s="6"/>
      <c r="F242" s="6">
        <f t="shared" si="24"/>
        <v>0</v>
      </c>
      <c r="G242" s="6"/>
      <c r="H242" s="6"/>
      <c r="I242" s="6">
        <f t="shared" si="25"/>
        <v>0</v>
      </c>
      <c r="J242" s="56"/>
    </row>
    <row r="243" spans="1:10" s="64" customFormat="1" ht="18.75" hidden="1" customHeight="1" x14ac:dyDescent="0.25">
      <c r="A243" s="10"/>
      <c r="B243" s="79" t="s">
        <v>10</v>
      </c>
      <c r="C243" s="43"/>
      <c r="D243" s="56"/>
      <c r="E243" s="56"/>
      <c r="F243" s="56">
        <f t="shared" si="24"/>
        <v>0</v>
      </c>
      <c r="G243" s="56"/>
      <c r="H243" s="56"/>
      <c r="I243" s="56">
        <f t="shared" si="25"/>
        <v>0</v>
      </c>
      <c r="J243" s="56"/>
    </row>
    <row r="244" spans="1:10" s="64" customFormat="1" ht="18.75" hidden="1" customHeight="1" x14ac:dyDescent="0.25">
      <c r="A244" s="10"/>
      <c r="B244" s="80" t="s">
        <v>124</v>
      </c>
      <c r="C244" s="43"/>
      <c r="D244" s="56"/>
      <c r="E244" s="56"/>
      <c r="F244" s="56">
        <f t="shared" si="24"/>
        <v>0</v>
      </c>
      <c r="G244" s="56"/>
      <c r="H244" s="56"/>
      <c r="I244" s="56">
        <f t="shared" si="25"/>
        <v>0</v>
      </c>
      <c r="J244" s="56"/>
    </row>
    <row r="245" spans="1:10" s="64" customFormat="1" ht="18.75" hidden="1" customHeight="1" x14ac:dyDescent="0.25">
      <c r="A245" s="10"/>
      <c r="B245" s="79" t="s">
        <v>8</v>
      </c>
      <c r="C245" s="43"/>
      <c r="D245" s="56"/>
      <c r="E245" s="56"/>
      <c r="F245" s="56">
        <f t="shared" si="24"/>
        <v>0</v>
      </c>
      <c r="G245" s="56"/>
      <c r="H245" s="56"/>
      <c r="I245" s="56">
        <f t="shared" si="25"/>
        <v>0</v>
      </c>
      <c r="J245" s="56"/>
    </row>
    <row r="246" spans="1:10" ht="53.25" hidden="1" customHeight="1" x14ac:dyDescent="0.25">
      <c r="A246" s="43" t="s">
        <v>19</v>
      </c>
      <c r="B246" s="85" t="s">
        <v>123</v>
      </c>
      <c r="C246" s="43" t="s">
        <v>37</v>
      </c>
      <c r="D246" s="56">
        <f>SUM(D248+D250+D249)</f>
        <v>0</v>
      </c>
      <c r="E246" s="56">
        <f>SUM(E248+E250+E249)</f>
        <v>0</v>
      </c>
      <c r="F246" s="56">
        <f t="shared" si="24"/>
        <v>0</v>
      </c>
      <c r="G246" s="56">
        <f>SUM(G248+G250+G249)</f>
        <v>0</v>
      </c>
      <c r="H246" s="56">
        <f>SUM(H248+H250+H249)</f>
        <v>0</v>
      </c>
      <c r="I246" s="56">
        <f t="shared" si="25"/>
        <v>0</v>
      </c>
      <c r="J246" s="56" t="s">
        <v>45</v>
      </c>
    </row>
    <row r="247" spans="1:10" s="64" customFormat="1" ht="18.75" hidden="1" customHeight="1" x14ac:dyDescent="0.25">
      <c r="A247" s="62"/>
      <c r="B247" s="80" t="s">
        <v>7</v>
      </c>
      <c r="C247" s="47"/>
      <c r="D247" s="6"/>
      <c r="E247" s="6"/>
      <c r="F247" s="6">
        <f t="shared" si="24"/>
        <v>0</v>
      </c>
      <c r="G247" s="6"/>
      <c r="H247" s="6"/>
      <c r="I247" s="6">
        <f t="shared" si="25"/>
        <v>0</v>
      </c>
      <c r="J247" s="56"/>
    </row>
    <row r="248" spans="1:10" s="64" customFormat="1" ht="18.75" hidden="1" customHeight="1" x14ac:dyDescent="0.25">
      <c r="A248" s="10"/>
      <c r="B248" s="79" t="s">
        <v>10</v>
      </c>
      <c r="C248" s="43"/>
      <c r="D248" s="56"/>
      <c r="E248" s="56"/>
      <c r="F248" s="56">
        <f t="shared" si="24"/>
        <v>0</v>
      </c>
      <c r="G248" s="56"/>
      <c r="H248" s="56"/>
      <c r="I248" s="56">
        <f t="shared" si="25"/>
        <v>0</v>
      </c>
      <c r="J248" s="56"/>
    </row>
    <row r="249" spans="1:10" s="64" customFormat="1" ht="18.75" hidden="1" customHeight="1" x14ac:dyDescent="0.25">
      <c r="A249" s="10"/>
      <c r="B249" s="80" t="s">
        <v>124</v>
      </c>
      <c r="C249" s="11"/>
      <c r="D249" s="56"/>
      <c r="E249" s="56"/>
      <c r="F249" s="56">
        <f t="shared" si="24"/>
        <v>0</v>
      </c>
      <c r="G249" s="56"/>
      <c r="H249" s="56"/>
      <c r="I249" s="56">
        <f t="shared" si="25"/>
        <v>0</v>
      </c>
      <c r="J249" s="56"/>
    </row>
    <row r="250" spans="1:10" s="64" customFormat="1" ht="18.75" hidden="1" customHeight="1" x14ac:dyDescent="0.25">
      <c r="A250" s="10"/>
      <c r="B250" s="79" t="s">
        <v>8</v>
      </c>
      <c r="C250" s="43"/>
      <c r="D250" s="56"/>
      <c r="E250" s="56"/>
      <c r="F250" s="56">
        <f t="shared" si="24"/>
        <v>0</v>
      </c>
      <c r="G250" s="56"/>
      <c r="H250" s="56"/>
      <c r="I250" s="56">
        <f t="shared" si="25"/>
        <v>0</v>
      </c>
      <c r="J250" s="56"/>
    </row>
    <row r="251" spans="1:10" ht="53.25" hidden="1" customHeight="1" x14ac:dyDescent="0.25">
      <c r="A251" s="43" t="s">
        <v>96</v>
      </c>
      <c r="B251" s="85" t="s">
        <v>128</v>
      </c>
      <c r="C251" s="43" t="s">
        <v>37</v>
      </c>
      <c r="D251" s="56">
        <f>SUM(D253+D255+D254)</f>
        <v>0</v>
      </c>
      <c r="E251" s="56">
        <f>SUM(E253+E255+E254)</f>
        <v>0</v>
      </c>
      <c r="F251" s="56">
        <f t="shared" si="24"/>
        <v>0</v>
      </c>
      <c r="G251" s="56">
        <f>SUM(G253+G255+G254)</f>
        <v>0</v>
      </c>
      <c r="H251" s="56">
        <f>SUM(H253+H255+H254)</f>
        <v>0</v>
      </c>
      <c r="I251" s="56">
        <f t="shared" si="25"/>
        <v>0</v>
      </c>
      <c r="J251" s="56" t="s">
        <v>45</v>
      </c>
    </row>
    <row r="252" spans="1:10" s="64" customFormat="1" ht="18.75" hidden="1" customHeight="1" x14ac:dyDescent="0.25">
      <c r="A252" s="62"/>
      <c r="B252" s="80" t="s">
        <v>7</v>
      </c>
      <c r="C252" s="47"/>
      <c r="D252" s="6"/>
      <c r="E252" s="6"/>
      <c r="F252" s="6">
        <f t="shared" si="24"/>
        <v>0</v>
      </c>
      <c r="G252" s="6"/>
      <c r="H252" s="6"/>
      <c r="I252" s="6">
        <f t="shared" si="25"/>
        <v>0</v>
      </c>
      <c r="J252" s="56"/>
    </row>
    <row r="253" spans="1:10" s="64" customFormat="1" ht="18.75" hidden="1" customHeight="1" x14ac:dyDescent="0.25">
      <c r="A253" s="10"/>
      <c r="B253" s="79" t="s">
        <v>10</v>
      </c>
      <c r="C253" s="43"/>
      <c r="D253" s="56"/>
      <c r="E253" s="56"/>
      <c r="F253" s="56">
        <f t="shared" si="24"/>
        <v>0</v>
      </c>
      <c r="G253" s="56"/>
      <c r="H253" s="56"/>
      <c r="I253" s="56">
        <f t="shared" si="25"/>
        <v>0</v>
      </c>
      <c r="J253" s="56"/>
    </row>
    <row r="254" spans="1:10" s="64" customFormat="1" ht="18.75" hidden="1" customHeight="1" x14ac:dyDescent="0.25">
      <c r="A254" s="10"/>
      <c r="B254" s="80" t="s">
        <v>124</v>
      </c>
      <c r="C254" s="11"/>
      <c r="D254" s="56"/>
      <c r="E254" s="56"/>
      <c r="F254" s="56">
        <f t="shared" si="24"/>
        <v>0</v>
      </c>
      <c r="G254" s="56"/>
      <c r="H254" s="56"/>
      <c r="I254" s="56">
        <f t="shared" si="25"/>
        <v>0</v>
      </c>
      <c r="J254" s="56"/>
    </row>
    <row r="255" spans="1:10" s="64" customFormat="1" ht="18.75" hidden="1" customHeight="1" x14ac:dyDescent="0.25">
      <c r="A255" s="10"/>
      <c r="B255" s="79" t="s">
        <v>8</v>
      </c>
      <c r="C255" s="43"/>
      <c r="D255" s="56"/>
      <c r="E255" s="56"/>
      <c r="F255" s="56">
        <f t="shared" si="24"/>
        <v>0</v>
      </c>
      <c r="G255" s="56"/>
      <c r="H255" s="56"/>
      <c r="I255" s="56">
        <f t="shared" si="25"/>
        <v>0</v>
      </c>
      <c r="J255" s="56"/>
    </row>
    <row r="256" spans="1:10" ht="53.25" hidden="1" customHeight="1" x14ac:dyDescent="0.25">
      <c r="A256" s="43" t="s">
        <v>97</v>
      </c>
      <c r="B256" s="85" t="s">
        <v>123</v>
      </c>
      <c r="C256" s="43" t="s">
        <v>37</v>
      </c>
      <c r="D256" s="56">
        <f>SUM(D258+D260+D259)</f>
        <v>0</v>
      </c>
      <c r="E256" s="56">
        <f>SUM(E258+E260+E259)</f>
        <v>0</v>
      </c>
      <c r="F256" s="56">
        <f t="shared" si="24"/>
        <v>0</v>
      </c>
      <c r="G256" s="56">
        <f>SUM(G258+G260+G259)</f>
        <v>0</v>
      </c>
      <c r="H256" s="56">
        <f>SUM(H258+H260+H259)</f>
        <v>0</v>
      </c>
      <c r="I256" s="56">
        <f t="shared" si="25"/>
        <v>0</v>
      </c>
      <c r="J256" s="56" t="s">
        <v>45</v>
      </c>
    </row>
    <row r="257" spans="1:15" s="64" customFormat="1" ht="18.75" hidden="1" customHeight="1" x14ac:dyDescent="0.25">
      <c r="A257" s="62"/>
      <c r="B257" s="80" t="s">
        <v>7</v>
      </c>
      <c r="C257" s="47"/>
      <c r="D257" s="6"/>
      <c r="E257" s="6"/>
      <c r="F257" s="6">
        <f t="shared" si="24"/>
        <v>0</v>
      </c>
      <c r="G257" s="6"/>
      <c r="H257" s="6"/>
      <c r="I257" s="6">
        <f t="shared" si="25"/>
        <v>0</v>
      </c>
      <c r="J257" s="56"/>
    </row>
    <row r="258" spans="1:15" s="64" customFormat="1" ht="18.75" hidden="1" customHeight="1" x14ac:dyDescent="0.25">
      <c r="A258" s="10"/>
      <c r="B258" s="79" t="s">
        <v>10</v>
      </c>
      <c r="C258" s="43"/>
      <c r="D258" s="56"/>
      <c r="E258" s="56"/>
      <c r="F258" s="56">
        <f t="shared" si="24"/>
        <v>0</v>
      </c>
      <c r="G258" s="56"/>
      <c r="H258" s="56"/>
      <c r="I258" s="56">
        <f t="shared" si="25"/>
        <v>0</v>
      </c>
      <c r="J258" s="56"/>
    </row>
    <row r="259" spans="1:15" s="64" customFormat="1" ht="18.75" hidden="1" customHeight="1" x14ac:dyDescent="0.25">
      <c r="A259" s="10"/>
      <c r="B259" s="80" t="s">
        <v>124</v>
      </c>
      <c r="C259" s="11"/>
      <c r="D259" s="56"/>
      <c r="E259" s="56"/>
      <c r="F259" s="56">
        <f t="shared" si="24"/>
        <v>0</v>
      </c>
      <c r="G259" s="56"/>
      <c r="H259" s="56"/>
      <c r="I259" s="56">
        <f t="shared" si="25"/>
        <v>0</v>
      </c>
      <c r="J259" s="56"/>
    </row>
    <row r="260" spans="1:15" s="64" customFormat="1" ht="18.75" hidden="1" customHeight="1" x14ac:dyDescent="0.25">
      <c r="A260" s="10"/>
      <c r="B260" s="79" t="s">
        <v>8</v>
      </c>
      <c r="C260" s="43"/>
      <c r="D260" s="56"/>
      <c r="E260" s="56"/>
      <c r="F260" s="56">
        <f t="shared" si="24"/>
        <v>0</v>
      </c>
      <c r="G260" s="56"/>
      <c r="H260" s="56"/>
      <c r="I260" s="56">
        <f t="shared" si="25"/>
        <v>0</v>
      </c>
      <c r="J260" s="56"/>
    </row>
    <row r="261" spans="1:15" s="64" customFormat="1" ht="18.75" hidden="1" customHeight="1" x14ac:dyDescent="0.25">
      <c r="A261" s="10"/>
      <c r="B261" s="79" t="s">
        <v>8</v>
      </c>
      <c r="C261" s="43"/>
      <c r="D261" s="56"/>
      <c r="E261" s="56"/>
      <c r="F261" s="56">
        <f t="shared" si="24"/>
        <v>0</v>
      </c>
      <c r="G261" s="56"/>
      <c r="H261" s="56"/>
      <c r="I261" s="56">
        <f t="shared" si="25"/>
        <v>0</v>
      </c>
      <c r="J261" s="56"/>
      <c r="O261" s="70"/>
    </row>
    <row r="262" spans="1:15" ht="53.25" customHeight="1" x14ac:dyDescent="0.25">
      <c r="A262" s="43" t="s">
        <v>95</v>
      </c>
      <c r="B262" s="83" t="s">
        <v>168</v>
      </c>
      <c r="C262" s="43" t="s">
        <v>37</v>
      </c>
      <c r="D262" s="56">
        <f>SUM(D264+D266+D265)</f>
        <v>1908360.2</v>
      </c>
      <c r="E262" s="56">
        <f>SUM(E264+E266+E265)</f>
        <v>1908360.2</v>
      </c>
      <c r="F262" s="56">
        <f t="shared" si="24"/>
        <v>0</v>
      </c>
      <c r="G262" s="56">
        <f>SUM(G264+G266+G265)</f>
        <v>0</v>
      </c>
      <c r="H262" s="56">
        <f>SUM(H264+H266+H265)</f>
        <v>0</v>
      </c>
      <c r="I262" s="56">
        <f t="shared" si="25"/>
        <v>0</v>
      </c>
      <c r="J262" s="56" t="s">
        <v>45</v>
      </c>
    </row>
    <row r="263" spans="1:15" s="64" customFormat="1" ht="18.75" customHeight="1" x14ac:dyDescent="0.25">
      <c r="A263" s="62"/>
      <c r="B263" s="46" t="s">
        <v>7</v>
      </c>
      <c r="C263" s="43"/>
      <c r="D263" s="6"/>
      <c r="E263" s="6"/>
      <c r="F263" s="6">
        <f t="shared" si="24"/>
        <v>0</v>
      </c>
      <c r="G263" s="6"/>
      <c r="H263" s="6"/>
      <c r="I263" s="6">
        <f t="shared" si="25"/>
        <v>0</v>
      </c>
      <c r="J263" s="56"/>
    </row>
    <row r="264" spans="1:15" s="64" customFormat="1" ht="18.75" customHeight="1" x14ac:dyDescent="0.25">
      <c r="A264" s="10"/>
      <c r="B264" s="7" t="s">
        <v>10</v>
      </c>
      <c r="C264" s="43"/>
      <c r="D264" s="56">
        <v>261449.5</v>
      </c>
      <c r="E264" s="56">
        <v>261449.5</v>
      </c>
      <c r="F264" s="56">
        <f t="shared" si="24"/>
        <v>0</v>
      </c>
      <c r="G264" s="56"/>
      <c r="H264" s="56"/>
      <c r="I264" s="56">
        <f t="shared" si="25"/>
        <v>0</v>
      </c>
      <c r="J264" s="56"/>
    </row>
    <row r="265" spans="1:15" s="64" customFormat="1" ht="18.75" customHeight="1" x14ac:dyDescent="0.25">
      <c r="A265" s="10"/>
      <c r="B265" s="46" t="s">
        <v>124</v>
      </c>
      <c r="C265" s="11"/>
      <c r="D265" s="57">
        <v>728888</v>
      </c>
      <c r="E265" s="57">
        <v>728888</v>
      </c>
      <c r="F265" s="56">
        <f t="shared" si="24"/>
        <v>0</v>
      </c>
      <c r="G265" s="56"/>
      <c r="H265" s="56"/>
      <c r="I265" s="57">
        <f t="shared" si="25"/>
        <v>0</v>
      </c>
      <c r="J265" s="56"/>
    </row>
    <row r="266" spans="1:15" s="64" customFormat="1" ht="18.75" customHeight="1" x14ac:dyDescent="0.25">
      <c r="A266" s="10"/>
      <c r="B266" s="7" t="s">
        <v>8</v>
      </c>
      <c r="C266" s="43"/>
      <c r="D266" s="56">
        <v>918022.7</v>
      </c>
      <c r="E266" s="56">
        <v>918022.7</v>
      </c>
      <c r="F266" s="56">
        <f t="shared" si="24"/>
        <v>0</v>
      </c>
      <c r="G266" s="56"/>
      <c r="H266" s="56"/>
      <c r="I266" s="56">
        <f t="shared" si="25"/>
        <v>0</v>
      </c>
      <c r="J266" s="56"/>
    </row>
    <row r="267" spans="1:15" s="64" customFormat="1" ht="54" customHeight="1" x14ac:dyDescent="0.25">
      <c r="A267" s="62"/>
      <c r="B267" s="17" t="s">
        <v>110</v>
      </c>
      <c r="C267" s="47" t="s">
        <v>37</v>
      </c>
      <c r="D267" s="6">
        <f>D272+D284+D268</f>
        <v>1645426.9999999998</v>
      </c>
      <c r="E267" s="44">
        <f>E272+E284+E268+E280</f>
        <v>1645436.9999999998</v>
      </c>
      <c r="F267" s="6">
        <f t="shared" ref="F267:G267" si="27">F272+F284+F268</f>
        <v>0</v>
      </c>
      <c r="G267" s="6">
        <f t="shared" si="27"/>
        <v>727721.3</v>
      </c>
      <c r="H267" s="6">
        <f>H272+H284+H268+H276</f>
        <v>742721.3</v>
      </c>
      <c r="I267" s="6">
        <f t="shared" si="25"/>
        <v>15000</v>
      </c>
      <c r="J267" s="56"/>
    </row>
    <row r="268" spans="1:15" ht="53.25" customHeight="1" x14ac:dyDescent="0.25">
      <c r="A268" s="43" t="s">
        <v>96</v>
      </c>
      <c r="B268" s="83" t="s">
        <v>130</v>
      </c>
      <c r="C268" s="43" t="s">
        <v>37</v>
      </c>
      <c r="D268" s="56">
        <f>SUM(D270+D261+D271)</f>
        <v>1234999.0999999999</v>
      </c>
      <c r="E268" s="56">
        <f>SUM(E270+E261+E271)</f>
        <v>1234999.0999999999</v>
      </c>
      <c r="F268" s="56">
        <f>E268-D268</f>
        <v>0</v>
      </c>
      <c r="G268" s="56">
        <f>SUM(G270+G261+G271)</f>
        <v>537721.30000000005</v>
      </c>
      <c r="H268" s="56">
        <f>SUM(H270+H261+H271)</f>
        <v>537721.30000000005</v>
      </c>
      <c r="I268" s="56">
        <f>H268-G268</f>
        <v>0</v>
      </c>
      <c r="J268" s="56" t="s">
        <v>45</v>
      </c>
    </row>
    <row r="269" spans="1:15" s="64" customFormat="1" ht="18.75" customHeight="1" x14ac:dyDescent="0.25">
      <c r="A269" s="62"/>
      <c r="B269" s="46" t="s">
        <v>7</v>
      </c>
      <c r="C269" s="43"/>
      <c r="D269" s="6"/>
      <c r="E269" s="6"/>
      <c r="F269" s="6">
        <f>E269-D269</f>
        <v>0</v>
      </c>
      <c r="G269" s="6"/>
      <c r="H269" s="6"/>
      <c r="I269" s="6">
        <f>H269-G269</f>
        <v>0</v>
      </c>
      <c r="J269" s="56"/>
    </row>
    <row r="270" spans="1:15" s="64" customFormat="1" ht="18.75" customHeight="1" x14ac:dyDescent="0.25">
      <c r="A270" s="10"/>
      <c r="B270" s="7" t="s">
        <v>10</v>
      </c>
      <c r="C270" s="43"/>
      <c r="D270" s="56">
        <f>151201+54474.5+120364.3</f>
        <v>326039.8</v>
      </c>
      <c r="E270" s="56">
        <f>151201+54474.5+120364.3</f>
        <v>326039.8</v>
      </c>
      <c r="F270" s="56">
        <f>E270-D270</f>
        <v>0</v>
      </c>
      <c r="G270" s="56">
        <v>141958.39999999999</v>
      </c>
      <c r="H270" s="56">
        <v>141958.39999999999</v>
      </c>
      <c r="I270" s="56">
        <f>H270-G270</f>
        <v>0</v>
      </c>
      <c r="J270" s="56"/>
      <c r="O270" s="70"/>
    </row>
    <row r="271" spans="1:15" s="64" customFormat="1" ht="18.75" customHeight="1" x14ac:dyDescent="0.25">
      <c r="A271" s="10"/>
      <c r="B271" s="46" t="s">
        <v>124</v>
      </c>
      <c r="C271" s="11"/>
      <c r="D271" s="56">
        <f>421528.2+151867.5+335563.6</f>
        <v>908959.29999999993</v>
      </c>
      <c r="E271" s="56">
        <f>421528.2+151867.5+335563.6</f>
        <v>908959.29999999993</v>
      </c>
      <c r="F271" s="56">
        <f>E271-D271</f>
        <v>0</v>
      </c>
      <c r="G271" s="56">
        <v>395762.9</v>
      </c>
      <c r="H271" s="56">
        <v>395762.9</v>
      </c>
      <c r="I271" s="56">
        <f>H271-G271</f>
        <v>0</v>
      </c>
      <c r="J271" s="56"/>
      <c r="O271" s="70"/>
    </row>
    <row r="272" spans="1:15" ht="63.75" customHeight="1" x14ac:dyDescent="0.25">
      <c r="A272" s="10" t="s">
        <v>97</v>
      </c>
      <c r="B272" s="75" t="s">
        <v>158</v>
      </c>
      <c r="C272" s="43" t="s">
        <v>37</v>
      </c>
      <c r="D272" s="56">
        <f>SUM(D274+D275)</f>
        <v>19999.3</v>
      </c>
      <c r="E272" s="56">
        <f>SUM(E274+E275)</f>
        <v>19999.3</v>
      </c>
      <c r="F272" s="56">
        <f t="shared" si="24"/>
        <v>0</v>
      </c>
      <c r="G272" s="57">
        <f>SUM(G274+G275)</f>
        <v>190000</v>
      </c>
      <c r="H272" s="57">
        <f>SUM(H274+H275)</f>
        <v>190000</v>
      </c>
      <c r="I272" s="56">
        <f t="shared" si="25"/>
        <v>0</v>
      </c>
      <c r="J272" s="56" t="s">
        <v>45</v>
      </c>
    </row>
    <row r="273" spans="1:14" s="64" customFormat="1" ht="18.75" customHeight="1" x14ac:dyDescent="0.25">
      <c r="A273" s="62"/>
      <c r="B273" s="46" t="s">
        <v>7</v>
      </c>
      <c r="C273" s="47"/>
      <c r="D273" s="6"/>
      <c r="E273" s="6"/>
      <c r="F273" s="6">
        <f t="shared" si="24"/>
        <v>0</v>
      </c>
      <c r="G273" s="44"/>
      <c r="H273" s="44"/>
      <c r="I273" s="6">
        <f t="shared" si="25"/>
        <v>0</v>
      </c>
      <c r="J273" s="56"/>
    </row>
    <row r="274" spans="1:14" s="64" customFormat="1" ht="18.75" customHeight="1" x14ac:dyDescent="0.25">
      <c r="A274" s="10"/>
      <c r="B274" s="7" t="s">
        <v>10</v>
      </c>
      <c r="C274" s="43"/>
      <c r="D274" s="57">
        <v>5280</v>
      </c>
      <c r="E274" s="57">
        <v>5280</v>
      </c>
      <c r="F274" s="57">
        <f t="shared" si="24"/>
        <v>0</v>
      </c>
      <c r="G274" s="57">
        <v>50160</v>
      </c>
      <c r="H274" s="57">
        <v>50160</v>
      </c>
      <c r="I274" s="57">
        <f t="shared" si="25"/>
        <v>0</v>
      </c>
      <c r="J274" s="56"/>
    </row>
    <row r="275" spans="1:14" s="64" customFormat="1" ht="18.75" customHeight="1" x14ac:dyDescent="0.25">
      <c r="A275" s="10"/>
      <c r="B275" s="46" t="s">
        <v>124</v>
      </c>
      <c r="C275" s="11"/>
      <c r="D275" s="56">
        <v>14719.3</v>
      </c>
      <c r="E275" s="56">
        <v>14719.3</v>
      </c>
      <c r="F275" s="56">
        <f t="shared" si="24"/>
        <v>0</v>
      </c>
      <c r="G275" s="57">
        <v>139840</v>
      </c>
      <c r="H275" s="57">
        <v>139840</v>
      </c>
      <c r="I275" s="56">
        <f t="shared" si="25"/>
        <v>0</v>
      </c>
      <c r="J275" s="56"/>
    </row>
    <row r="276" spans="1:14" ht="54.75" customHeight="1" x14ac:dyDescent="0.25">
      <c r="A276" s="43" t="s">
        <v>98</v>
      </c>
      <c r="B276" s="75" t="s">
        <v>169</v>
      </c>
      <c r="C276" s="43" t="s">
        <v>37</v>
      </c>
      <c r="D276" s="56">
        <f>SUM(D278:D279)</f>
        <v>0</v>
      </c>
      <c r="E276" s="56">
        <f>SUM(E278:E279)</f>
        <v>0</v>
      </c>
      <c r="F276" s="56">
        <f t="shared" si="24"/>
        <v>0</v>
      </c>
      <c r="G276" s="57">
        <f>SUM(G278:G279)</f>
        <v>15000</v>
      </c>
      <c r="H276" s="57">
        <f>SUM(H278:H279)</f>
        <v>15000</v>
      </c>
      <c r="I276" s="56">
        <f t="shared" si="25"/>
        <v>0</v>
      </c>
      <c r="J276" s="56" t="s">
        <v>45</v>
      </c>
    </row>
    <row r="277" spans="1:14" s="64" customFormat="1" ht="18.75" customHeight="1" x14ac:dyDescent="0.25">
      <c r="A277" s="62"/>
      <c r="B277" s="46" t="s">
        <v>7</v>
      </c>
      <c r="C277" s="47"/>
      <c r="D277" s="6"/>
      <c r="E277" s="6"/>
      <c r="F277" s="6">
        <f t="shared" si="24"/>
        <v>0</v>
      </c>
      <c r="G277" s="44"/>
      <c r="H277" s="44"/>
      <c r="I277" s="6">
        <f t="shared" si="25"/>
        <v>0</v>
      </c>
      <c r="J277" s="56"/>
    </row>
    <row r="278" spans="1:14" s="64" customFormat="1" ht="18.75" customHeight="1" x14ac:dyDescent="0.25">
      <c r="A278" s="10"/>
      <c r="B278" s="7" t="s">
        <v>10</v>
      </c>
      <c r="C278" s="43"/>
      <c r="D278" s="56"/>
      <c r="E278" s="56"/>
      <c r="F278" s="56">
        <f t="shared" si="24"/>
        <v>0</v>
      </c>
      <c r="G278" s="57">
        <v>3960</v>
      </c>
      <c r="H278" s="57">
        <v>3960</v>
      </c>
      <c r="I278" s="56">
        <f t="shared" si="25"/>
        <v>0</v>
      </c>
      <c r="J278" s="56"/>
      <c r="N278" s="45"/>
    </row>
    <row r="279" spans="1:14" s="64" customFormat="1" ht="18.75" customHeight="1" x14ac:dyDescent="0.25">
      <c r="A279" s="10"/>
      <c r="B279" s="46" t="s">
        <v>124</v>
      </c>
      <c r="C279" s="11"/>
      <c r="D279" s="56"/>
      <c r="E279" s="56"/>
      <c r="F279" s="56">
        <f t="shared" si="24"/>
        <v>0</v>
      </c>
      <c r="G279" s="57">
        <v>11040</v>
      </c>
      <c r="H279" s="57">
        <v>11040</v>
      </c>
      <c r="I279" s="56">
        <f t="shared" si="25"/>
        <v>0</v>
      </c>
      <c r="J279" s="56"/>
    </row>
    <row r="280" spans="1:14" ht="50.25" customHeight="1" x14ac:dyDescent="0.25">
      <c r="A280" s="43" t="s">
        <v>99</v>
      </c>
      <c r="B280" s="55" t="s">
        <v>160</v>
      </c>
      <c r="C280" s="43" t="s">
        <v>37</v>
      </c>
      <c r="D280" s="56">
        <f>SUM(D282:D283)</f>
        <v>0</v>
      </c>
      <c r="E280" s="57">
        <f>SUM(E282:E283)</f>
        <v>10</v>
      </c>
      <c r="F280" s="56">
        <f t="shared" ref="F280:F343" si="28">E280-D280</f>
        <v>10</v>
      </c>
      <c r="G280" s="56">
        <f>SUM(G282:G283)</f>
        <v>0</v>
      </c>
      <c r="H280" s="56">
        <f>SUM(H282:H283)</f>
        <v>0</v>
      </c>
      <c r="I280" s="56">
        <f t="shared" ref="I280:I343" si="29">H280-G280</f>
        <v>0</v>
      </c>
      <c r="J280" s="56" t="s">
        <v>45</v>
      </c>
    </row>
    <row r="281" spans="1:14" s="64" customFormat="1" ht="18.75" customHeight="1" x14ac:dyDescent="0.25">
      <c r="A281" s="62"/>
      <c r="B281" s="46" t="s">
        <v>7</v>
      </c>
      <c r="C281" s="47"/>
      <c r="D281" s="6"/>
      <c r="E281" s="6"/>
      <c r="F281" s="6">
        <f t="shared" si="28"/>
        <v>0</v>
      </c>
      <c r="G281" s="6"/>
      <c r="H281" s="6"/>
      <c r="I281" s="6">
        <f t="shared" si="29"/>
        <v>0</v>
      </c>
      <c r="J281" s="56"/>
    </row>
    <row r="282" spans="1:14" s="64" customFormat="1" ht="18.75" customHeight="1" x14ac:dyDescent="0.25">
      <c r="A282" s="10"/>
      <c r="B282" s="7" t="s">
        <v>10</v>
      </c>
      <c r="C282" s="43"/>
      <c r="D282" s="57"/>
      <c r="E282" s="57">
        <v>10</v>
      </c>
      <c r="F282" s="57">
        <f t="shared" si="28"/>
        <v>10</v>
      </c>
      <c r="G282" s="56"/>
      <c r="H282" s="56"/>
      <c r="I282" s="57">
        <f t="shared" si="29"/>
        <v>0</v>
      </c>
      <c r="J282" s="56"/>
      <c r="N282" s="45"/>
    </row>
    <row r="283" spans="1:14" s="64" customFormat="1" ht="18.75" hidden="1" customHeight="1" x14ac:dyDescent="0.25">
      <c r="A283" s="10"/>
      <c r="B283" s="46" t="s">
        <v>124</v>
      </c>
      <c r="C283" s="11"/>
      <c r="D283" s="56"/>
      <c r="E283" s="56"/>
      <c r="F283" s="56">
        <f t="shared" si="28"/>
        <v>0</v>
      </c>
      <c r="G283" s="56"/>
      <c r="H283" s="56"/>
      <c r="I283" s="56">
        <f t="shared" si="29"/>
        <v>0</v>
      </c>
      <c r="J283" s="56"/>
    </row>
    <row r="284" spans="1:14" ht="53.25" customHeight="1" x14ac:dyDescent="0.25">
      <c r="A284" s="43" t="s">
        <v>100</v>
      </c>
      <c r="B284" s="75" t="s">
        <v>170</v>
      </c>
      <c r="C284" s="43" t="s">
        <v>37</v>
      </c>
      <c r="D284" s="56">
        <f>SUM(D286:D287)</f>
        <v>390428.6</v>
      </c>
      <c r="E284" s="56">
        <f>SUM(E286:E287)</f>
        <v>390428.6</v>
      </c>
      <c r="F284" s="56">
        <f t="shared" si="28"/>
        <v>0</v>
      </c>
      <c r="G284" s="56">
        <f>SUM(G286:G287)</f>
        <v>0</v>
      </c>
      <c r="H284" s="56">
        <f>SUM(H286:H287)</f>
        <v>0</v>
      </c>
      <c r="I284" s="56">
        <f t="shared" si="29"/>
        <v>0</v>
      </c>
      <c r="J284" s="56" t="s">
        <v>45</v>
      </c>
    </row>
    <row r="285" spans="1:14" s="64" customFormat="1" ht="18.75" customHeight="1" x14ac:dyDescent="0.25">
      <c r="A285" s="62"/>
      <c r="B285" s="46" t="s">
        <v>7</v>
      </c>
      <c r="C285" s="47"/>
      <c r="D285" s="6"/>
      <c r="E285" s="6"/>
      <c r="F285" s="6">
        <f t="shared" si="28"/>
        <v>0</v>
      </c>
      <c r="G285" s="6"/>
      <c r="H285" s="6"/>
      <c r="I285" s="6">
        <f t="shared" si="29"/>
        <v>0</v>
      </c>
      <c r="J285" s="56"/>
    </row>
    <row r="286" spans="1:14" s="64" customFormat="1" ht="18.75" customHeight="1" x14ac:dyDescent="0.25">
      <c r="A286" s="10"/>
      <c r="B286" s="7" t="s">
        <v>10</v>
      </c>
      <c r="C286" s="43"/>
      <c r="D286" s="57">
        <f>103066+28</f>
        <v>103094</v>
      </c>
      <c r="E286" s="57">
        <f>103066+28</f>
        <v>103094</v>
      </c>
      <c r="F286" s="57">
        <f t="shared" si="28"/>
        <v>0</v>
      </c>
      <c r="G286" s="56"/>
      <c r="H286" s="56"/>
      <c r="I286" s="57">
        <f t="shared" si="29"/>
        <v>0</v>
      </c>
      <c r="J286" s="56"/>
      <c r="N286" s="45"/>
    </row>
    <row r="287" spans="1:14" s="64" customFormat="1" ht="18.75" customHeight="1" x14ac:dyDescent="0.25">
      <c r="A287" s="10"/>
      <c r="B287" s="46" t="s">
        <v>124</v>
      </c>
      <c r="C287" s="11"/>
      <c r="D287" s="56">
        <v>287334.59999999998</v>
      </c>
      <c r="E287" s="56">
        <v>287334.59999999998</v>
      </c>
      <c r="F287" s="56">
        <f t="shared" si="28"/>
        <v>0</v>
      </c>
      <c r="G287" s="56"/>
      <c r="H287" s="56"/>
      <c r="I287" s="56">
        <f t="shared" si="29"/>
        <v>0</v>
      </c>
      <c r="J287" s="56"/>
    </row>
    <row r="288" spans="1:14" s="64" customFormat="1" ht="28.5" customHeight="1" x14ac:dyDescent="0.25">
      <c r="A288" s="14" t="s">
        <v>91</v>
      </c>
      <c r="B288" s="29" t="s">
        <v>86</v>
      </c>
      <c r="C288" s="18" t="s">
        <v>92</v>
      </c>
      <c r="D288" s="50">
        <f>D289</f>
        <v>19023</v>
      </c>
      <c r="E288" s="50">
        <f>E289</f>
        <v>19023</v>
      </c>
      <c r="F288" s="50">
        <f t="shared" si="28"/>
        <v>0</v>
      </c>
      <c r="G288" s="50">
        <f>G289</f>
        <v>135000</v>
      </c>
      <c r="H288" s="50">
        <f>H289</f>
        <v>135000</v>
      </c>
      <c r="I288" s="50">
        <f t="shared" si="29"/>
        <v>0</v>
      </c>
      <c r="J288" s="56"/>
    </row>
    <row r="289" spans="1:15" s="36" customFormat="1" ht="25.5" customHeight="1" x14ac:dyDescent="0.25">
      <c r="A289" s="39"/>
      <c r="B289" s="40" t="s">
        <v>115</v>
      </c>
      <c r="C289" s="41" t="s">
        <v>87</v>
      </c>
      <c r="D289" s="51">
        <f>D291</f>
        <v>19023</v>
      </c>
      <c r="E289" s="51">
        <f>E291</f>
        <v>19023</v>
      </c>
      <c r="F289" s="51">
        <f t="shared" si="28"/>
        <v>0</v>
      </c>
      <c r="G289" s="51">
        <f>G291</f>
        <v>135000</v>
      </c>
      <c r="H289" s="51">
        <f>H291</f>
        <v>135000</v>
      </c>
      <c r="I289" s="51">
        <f t="shared" si="29"/>
        <v>0</v>
      </c>
      <c r="J289" s="38"/>
    </row>
    <row r="290" spans="1:15" s="36" customFormat="1" ht="46.5" customHeight="1" x14ac:dyDescent="0.25">
      <c r="A290" s="39"/>
      <c r="B290" s="20" t="s">
        <v>175</v>
      </c>
      <c r="C290" s="18" t="s">
        <v>87</v>
      </c>
      <c r="D290" s="51">
        <f>D291</f>
        <v>19023</v>
      </c>
      <c r="E290" s="51">
        <f>E291</f>
        <v>19023</v>
      </c>
      <c r="F290" s="51">
        <f t="shared" si="28"/>
        <v>0</v>
      </c>
      <c r="G290" s="51">
        <f>G291</f>
        <v>135000</v>
      </c>
      <c r="H290" s="51">
        <f>H291</f>
        <v>135000</v>
      </c>
      <c r="I290" s="51">
        <f t="shared" si="29"/>
        <v>0</v>
      </c>
      <c r="J290" s="38"/>
    </row>
    <row r="291" spans="1:15" s="64" customFormat="1" ht="48.75" customHeight="1" x14ac:dyDescent="0.25">
      <c r="A291" s="30"/>
      <c r="B291" s="17" t="s">
        <v>180</v>
      </c>
      <c r="C291" s="18" t="s">
        <v>87</v>
      </c>
      <c r="D291" s="50">
        <f>D293+D294</f>
        <v>19023</v>
      </c>
      <c r="E291" s="50">
        <f>E293+E294</f>
        <v>19023</v>
      </c>
      <c r="F291" s="50">
        <f t="shared" si="28"/>
        <v>0</v>
      </c>
      <c r="G291" s="50">
        <f>G293+G294</f>
        <v>135000</v>
      </c>
      <c r="H291" s="50">
        <f>H293+H294</f>
        <v>135000</v>
      </c>
      <c r="I291" s="50">
        <f t="shared" si="29"/>
        <v>0</v>
      </c>
      <c r="J291" s="56"/>
    </row>
    <row r="292" spans="1:15" s="64" customFormat="1" ht="18.75" customHeight="1" x14ac:dyDescent="0.25">
      <c r="A292" s="30"/>
      <c r="B292" s="19" t="s">
        <v>7</v>
      </c>
      <c r="C292" s="18"/>
      <c r="D292" s="50"/>
      <c r="E292" s="50"/>
      <c r="F292" s="50">
        <f t="shared" si="28"/>
        <v>0</v>
      </c>
      <c r="G292" s="50"/>
      <c r="H292" s="50"/>
      <c r="I292" s="50">
        <f t="shared" si="29"/>
        <v>0</v>
      </c>
      <c r="J292" s="56"/>
      <c r="O292" s="71"/>
    </row>
    <row r="293" spans="1:15" s="64" customFormat="1" ht="18.75" customHeight="1" x14ac:dyDescent="0.25">
      <c r="A293" s="30"/>
      <c r="B293" s="7" t="s">
        <v>10</v>
      </c>
      <c r="C293" s="18"/>
      <c r="D293" s="42">
        <f>D301+D297</f>
        <v>5023</v>
      </c>
      <c r="E293" s="42">
        <f>E301+E297</f>
        <v>5023</v>
      </c>
      <c r="F293" s="42">
        <f t="shared" si="28"/>
        <v>0</v>
      </c>
      <c r="G293" s="42">
        <f>G301+G297</f>
        <v>35640</v>
      </c>
      <c r="H293" s="42">
        <f>H301+H297</f>
        <v>35640</v>
      </c>
      <c r="I293" s="42">
        <f t="shared" si="29"/>
        <v>0</v>
      </c>
      <c r="J293" s="56"/>
      <c r="O293" s="70"/>
    </row>
    <row r="294" spans="1:15" s="64" customFormat="1" ht="18.75" customHeight="1" x14ac:dyDescent="0.25">
      <c r="A294" s="30"/>
      <c r="B294" s="46" t="s">
        <v>124</v>
      </c>
      <c r="C294" s="18"/>
      <c r="D294" s="42">
        <f>D302+D298</f>
        <v>14000</v>
      </c>
      <c r="E294" s="42">
        <f>E302+E298</f>
        <v>14000</v>
      </c>
      <c r="F294" s="42">
        <f t="shared" si="28"/>
        <v>0</v>
      </c>
      <c r="G294" s="42">
        <f>G302+G298</f>
        <v>99360</v>
      </c>
      <c r="H294" s="42">
        <f>H302+H298</f>
        <v>99360</v>
      </c>
      <c r="I294" s="42">
        <f t="shared" si="29"/>
        <v>0</v>
      </c>
      <c r="J294" s="56"/>
      <c r="O294" s="72"/>
    </row>
    <row r="295" spans="1:15" ht="60.75" customHeight="1" x14ac:dyDescent="0.25">
      <c r="A295" s="43" t="s">
        <v>101</v>
      </c>
      <c r="B295" s="75" t="s">
        <v>135</v>
      </c>
      <c r="C295" s="43" t="s">
        <v>87</v>
      </c>
      <c r="D295" s="57">
        <f>D297+D298</f>
        <v>8153</v>
      </c>
      <c r="E295" s="57">
        <f>E297+E298</f>
        <v>8153</v>
      </c>
      <c r="F295" s="57">
        <f t="shared" si="28"/>
        <v>0</v>
      </c>
      <c r="G295" s="57">
        <f>G297+G298</f>
        <v>0</v>
      </c>
      <c r="H295" s="57">
        <f>H297+H298</f>
        <v>0</v>
      </c>
      <c r="I295" s="57">
        <f t="shared" si="29"/>
        <v>0</v>
      </c>
      <c r="J295" s="56" t="s">
        <v>45</v>
      </c>
      <c r="O295" s="71"/>
    </row>
    <row r="296" spans="1:15" s="64" customFormat="1" ht="18.75" customHeight="1" x14ac:dyDescent="0.25">
      <c r="A296" s="30"/>
      <c r="B296" s="19" t="s">
        <v>7</v>
      </c>
      <c r="C296" s="16"/>
      <c r="D296" s="42"/>
      <c r="E296" s="42"/>
      <c r="F296" s="42">
        <f t="shared" si="28"/>
        <v>0</v>
      </c>
      <c r="G296" s="42"/>
      <c r="H296" s="42"/>
      <c r="I296" s="42">
        <f t="shared" si="29"/>
        <v>0</v>
      </c>
      <c r="J296" s="56"/>
      <c r="O296" s="70"/>
    </row>
    <row r="297" spans="1:15" s="64" customFormat="1" ht="18.75" customHeight="1" x14ac:dyDescent="0.25">
      <c r="A297" s="30"/>
      <c r="B297" s="7" t="s">
        <v>10</v>
      </c>
      <c r="C297" s="16"/>
      <c r="D297" s="42">
        <v>2153</v>
      </c>
      <c r="E297" s="42">
        <v>2153</v>
      </c>
      <c r="F297" s="42">
        <f t="shared" si="28"/>
        <v>0</v>
      </c>
      <c r="G297" s="42"/>
      <c r="H297" s="42"/>
      <c r="I297" s="42">
        <f t="shared" si="29"/>
        <v>0</v>
      </c>
      <c r="J297" s="56"/>
      <c r="O297" s="72"/>
    </row>
    <row r="298" spans="1:15" s="64" customFormat="1" ht="18.75" customHeight="1" x14ac:dyDescent="0.25">
      <c r="A298" s="30"/>
      <c r="B298" s="46" t="s">
        <v>124</v>
      </c>
      <c r="C298" s="16"/>
      <c r="D298" s="42">
        <v>6000</v>
      </c>
      <c r="E298" s="42">
        <v>6000</v>
      </c>
      <c r="F298" s="42">
        <f t="shared" si="28"/>
        <v>0</v>
      </c>
      <c r="G298" s="42"/>
      <c r="H298" s="42"/>
      <c r="I298" s="42">
        <f t="shared" si="29"/>
        <v>0</v>
      </c>
      <c r="J298" s="56"/>
    </row>
    <row r="299" spans="1:15" ht="60" customHeight="1" x14ac:dyDescent="0.25">
      <c r="A299" s="43" t="s">
        <v>102</v>
      </c>
      <c r="B299" s="75" t="s">
        <v>136</v>
      </c>
      <c r="C299" s="43" t="s">
        <v>87</v>
      </c>
      <c r="D299" s="57">
        <f>D301+D302</f>
        <v>10870</v>
      </c>
      <c r="E299" s="57">
        <f>E301+E302</f>
        <v>10870</v>
      </c>
      <c r="F299" s="57">
        <f t="shared" si="28"/>
        <v>0</v>
      </c>
      <c r="G299" s="57">
        <f>G301+G302</f>
        <v>135000</v>
      </c>
      <c r="H299" s="57">
        <f>H301+H302</f>
        <v>135000</v>
      </c>
      <c r="I299" s="57">
        <f t="shared" si="29"/>
        <v>0</v>
      </c>
      <c r="J299" s="56" t="s">
        <v>45</v>
      </c>
    </row>
    <row r="300" spans="1:15" s="64" customFormat="1" ht="18.75" customHeight="1" x14ac:dyDescent="0.25">
      <c r="A300" s="30"/>
      <c r="B300" s="19" t="s">
        <v>7</v>
      </c>
      <c r="C300" s="16"/>
      <c r="D300" s="42"/>
      <c r="E300" s="42"/>
      <c r="F300" s="42">
        <f t="shared" si="28"/>
        <v>0</v>
      </c>
      <c r="G300" s="42"/>
      <c r="H300" s="42"/>
      <c r="I300" s="42">
        <f t="shared" si="29"/>
        <v>0</v>
      </c>
      <c r="J300" s="56"/>
    </row>
    <row r="301" spans="1:15" s="64" customFormat="1" ht="18.75" customHeight="1" x14ac:dyDescent="0.25">
      <c r="A301" s="30"/>
      <c r="B301" s="7" t="s">
        <v>10</v>
      </c>
      <c r="C301" s="16"/>
      <c r="D301" s="42">
        <v>2870</v>
      </c>
      <c r="E301" s="42">
        <v>2870</v>
      </c>
      <c r="F301" s="42">
        <f t="shared" si="28"/>
        <v>0</v>
      </c>
      <c r="G301" s="42">
        <v>35640</v>
      </c>
      <c r="H301" s="42">
        <v>35640</v>
      </c>
      <c r="I301" s="42">
        <f t="shared" si="29"/>
        <v>0</v>
      </c>
      <c r="J301" s="56"/>
    </row>
    <row r="302" spans="1:15" s="64" customFormat="1" ht="18.75" customHeight="1" x14ac:dyDescent="0.25">
      <c r="A302" s="30"/>
      <c r="B302" s="46" t="s">
        <v>124</v>
      </c>
      <c r="C302" s="16"/>
      <c r="D302" s="42">
        <v>8000</v>
      </c>
      <c r="E302" s="42">
        <v>8000</v>
      </c>
      <c r="F302" s="42">
        <f t="shared" si="28"/>
        <v>0</v>
      </c>
      <c r="G302" s="42">
        <v>99360</v>
      </c>
      <c r="H302" s="42">
        <v>99360</v>
      </c>
      <c r="I302" s="42">
        <f t="shared" si="29"/>
        <v>0</v>
      </c>
      <c r="J302" s="56"/>
    </row>
    <row r="303" spans="1:15" s="64" customFormat="1" ht="18.75" hidden="1" customHeight="1" x14ac:dyDescent="0.25">
      <c r="A303" s="14" t="s">
        <v>91</v>
      </c>
      <c r="B303" s="86" t="s">
        <v>30</v>
      </c>
      <c r="C303" s="47" t="s">
        <v>31</v>
      </c>
      <c r="D303" s="6">
        <f>SUM(D305:D307)</f>
        <v>0</v>
      </c>
      <c r="E303" s="6">
        <f>SUM(E305:E307)</f>
        <v>0</v>
      </c>
      <c r="F303" s="6">
        <f t="shared" si="28"/>
        <v>0</v>
      </c>
      <c r="G303" s="6">
        <f>SUM(G305:G307)</f>
        <v>0</v>
      </c>
      <c r="H303" s="6">
        <f>SUM(H305:H307)</f>
        <v>0</v>
      </c>
      <c r="I303" s="6">
        <f t="shared" si="29"/>
        <v>0</v>
      </c>
      <c r="J303" s="56">
        <f>SUM(J305:J307)</f>
        <v>0</v>
      </c>
      <c r="O303" s="2"/>
    </row>
    <row r="304" spans="1:15" ht="18.75" hidden="1" customHeight="1" x14ac:dyDescent="0.25">
      <c r="A304" s="47"/>
      <c r="B304" s="80" t="s">
        <v>7</v>
      </c>
      <c r="C304" s="43"/>
      <c r="D304" s="56"/>
      <c r="E304" s="56"/>
      <c r="F304" s="56">
        <f t="shared" si="28"/>
        <v>0</v>
      </c>
      <c r="G304" s="56"/>
      <c r="H304" s="56"/>
      <c r="I304" s="56">
        <f t="shared" si="29"/>
        <v>0</v>
      </c>
      <c r="J304" s="56"/>
      <c r="O304" s="73"/>
    </row>
    <row r="305" spans="1:18" ht="18.75" hidden="1" customHeight="1" x14ac:dyDescent="0.25">
      <c r="A305" s="47"/>
      <c r="B305" s="79" t="s">
        <v>10</v>
      </c>
      <c r="C305" s="43"/>
      <c r="D305" s="56">
        <f t="shared" ref="D305:E307" si="30">D312</f>
        <v>0</v>
      </c>
      <c r="E305" s="56">
        <f t="shared" si="30"/>
        <v>0</v>
      </c>
      <c r="F305" s="56">
        <f t="shared" si="28"/>
        <v>0</v>
      </c>
      <c r="G305" s="56">
        <f t="shared" ref="G305:H307" si="31">G312</f>
        <v>0</v>
      </c>
      <c r="H305" s="56">
        <f t="shared" si="31"/>
        <v>0</v>
      </c>
      <c r="I305" s="56">
        <f t="shared" si="29"/>
        <v>0</v>
      </c>
      <c r="J305" s="15">
        <f t="shared" ref="H305:J307" si="32">J312</f>
        <v>0</v>
      </c>
      <c r="O305" s="73"/>
    </row>
    <row r="306" spans="1:18" ht="18.75" hidden="1" customHeight="1" x14ac:dyDescent="0.25">
      <c r="A306" s="47"/>
      <c r="B306" s="80" t="s">
        <v>124</v>
      </c>
      <c r="C306" s="43"/>
      <c r="D306" s="56">
        <f t="shared" si="30"/>
        <v>0</v>
      </c>
      <c r="E306" s="56">
        <f t="shared" si="30"/>
        <v>0</v>
      </c>
      <c r="F306" s="56">
        <f t="shared" si="28"/>
        <v>0</v>
      </c>
      <c r="G306" s="56">
        <f t="shared" si="31"/>
        <v>0</v>
      </c>
      <c r="H306" s="56">
        <f t="shared" si="31"/>
        <v>0</v>
      </c>
      <c r="I306" s="56">
        <f t="shared" si="29"/>
        <v>0</v>
      </c>
      <c r="J306" s="15">
        <f t="shared" si="32"/>
        <v>0</v>
      </c>
    </row>
    <row r="307" spans="1:18" ht="18.75" hidden="1" customHeight="1" x14ac:dyDescent="0.25">
      <c r="A307" s="47"/>
      <c r="B307" s="79" t="s">
        <v>8</v>
      </c>
      <c r="C307" s="43"/>
      <c r="D307" s="56">
        <f t="shared" si="30"/>
        <v>0</v>
      </c>
      <c r="E307" s="56">
        <f t="shared" si="30"/>
        <v>0</v>
      </c>
      <c r="F307" s="56">
        <f t="shared" si="28"/>
        <v>0</v>
      </c>
      <c r="G307" s="56">
        <f t="shared" si="31"/>
        <v>0</v>
      </c>
      <c r="H307" s="56">
        <f t="shared" si="32"/>
        <v>0</v>
      </c>
      <c r="I307" s="56">
        <f t="shared" si="29"/>
        <v>0</v>
      </c>
      <c r="J307" s="15">
        <f t="shared" si="32"/>
        <v>0</v>
      </c>
    </row>
    <row r="308" spans="1:18" s="36" customFormat="1" ht="18.75" hidden="1" customHeight="1" x14ac:dyDescent="0.25">
      <c r="A308" s="33"/>
      <c r="B308" s="81" t="s">
        <v>117</v>
      </c>
      <c r="C308" s="33" t="s">
        <v>118</v>
      </c>
      <c r="D308" s="34">
        <f t="shared" ref="D308:H309" si="33">D309</f>
        <v>0</v>
      </c>
      <c r="E308" s="34">
        <f t="shared" si="33"/>
        <v>0</v>
      </c>
      <c r="F308" s="34">
        <f t="shared" si="28"/>
        <v>0</v>
      </c>
      <c r="G308" s="34">
        <f t="shared" si="33"/>
        <v>0</v>
      </c>
      <c r="H308" s="34">
        <f t="shared" si="33"/>
        <v>0</v>
      </c>
      <c r="I308" s="34">
        <f t="shared" si="29"/>
        <v>0</v>
      </c>
      <c r="J308" s="35"/>
    </row>
    <row r="309" spans="1:18" s="64" customFormat="1" ht="49.5" hidden="1" customHeight="1" x14ac:dyDescent="0.25">
      <c r="A309" s="47"/>
      <c r="B309" s="20" t="s">
        <v>32</v>
      </c>
      <c r="C309" s="47" t="s">
        <v>118</v>
      </c>
      <c r="D309" s="6">
        <f t="shared" si="33"/>
        <v>0</v>
      </c>
      <c r="E309" s="6">
        <f t="shared" si="33"/>
        <v>0</v>
      </c>
      <c r="F309" s="6">
        <f t="shared" si="28"/>
        <v>0</v>
      </c>
      <c r="G309" s="6">
        <f t="shared" si="33"/>
        <v>0</v>
      </c>
      <c r="H309" s="6">
        <f t="shared" si="33"/>
        <v>0</v>
      </c>
      <c r="I309" s="6">
        <f t="shared" si="29"/>
        <v>0</v>
      </c>
      <c r="J309" s="56"/>
    </row>
    <row r="310" spans="1:18" ht="60.75" hidden="1" customHeight="1" x14ac:dyDescent="0.25">
      <c r="A310" s="43" t="s">
        <v>100</v>
      </c>
      <c r="B310" s="75" t="s">
        <v>33</v>
      </c>
      <c r="C310" s="43" t="s">
        <v>118</v>
      </c>
      <c r="D310" s="56">
        <f>SUM(D312:D314)</f>
        <v>0</v>
      </c>
      <c r="E310" s="56">
        <f>SUM(E312:E314)</f>
        <v>0</v>
      </c>
      <c r="F310" s="56">
        <f t="shared" si="28"/>
        <v>0</v>
      </c>
      <c r="G310" s="56">
        <f>SUM(G312:G314)</f>
        <v>0</v>
      </c>
      <c r="H310" s="56">
        <f>SUM(H312:H314)</f>
        <v>0</v>
      </c>
      <c r="I310" s="56">
        <f t="shared" si="29"/>
        <v>0</v>
      </c>
      <c r="J310" s="56" t="s">
        <v>26</v>
      </c>
    </row>
    <row r="311" spans="1:18" s="64" customFormat="1" ht="18.75" hidden="1" customHeight="1" x14ac:dyDescent="0.25">
      <c r="A311" s="47"/>
      <c r="B311" s="79" t="s">
        <v>7</v>
      </c>
      <c r="C311" s="43"/>
      <c r="D311" s="56"/>
      <c r="E311" s="56"/>
      <c r="F311" s="56">
        <f t="shared" si="28"/>
        <v>0</v>
      </c>
      <c r="G311" s="56"/>
      <c r="H311" s="56"/>
      <c r="I311" s="56">
        <f t="shared" si="29"/>
        <v>0</v>
      </c>
      <c r="J311" s="56"/>
    </row>
    <row r="312" spans="1:18" s="64" customFormat="1" ht="18.75" hidden="1" customHeight="1" x14ac:dyDescent="0.25">
      <c r="A312" s="47"/>
      <c r="B312" s="79" t="s">
        <v>10</v>
      </c>
      <c r="C312" s="47"/>
      <c r="D312" s="56"/>
      <c r="E312" s="56"/>
      <c r="F312" s="56">
        <f t="shared" si="28"/>
        <v>0</v>
      </c>
      <c r="G312" s="56"/>
      <c r="H312" s="56"/>
      <c r="I312" s="56">
        <f t="shared" si="29"/>
        <v>0</v>
      </c>
      <c r="J312" s="56"/>
    </row>
    <row r="313" spans="1:18" s="64" customFormat="1" ht="18.75" hidden="1" customHeight="1" x14ac:dyDescent="0.25">
      <c r="A313" s="47"/>
      <c r="B313" s="80" t="s">
        <v>124</v>
      </c>
      <c r="C313" s="43"/>
      <c r="D313" s="56"/>
      <c r="E313" s="56"/>
      <c r="F313" s="56">
        <f t="shared" si="28"/>
        <v>0</v>
      </c>
      <c r="G313" s="56"/>
      <c r="H313" s="56"/>
      <c r="I313" s="56">
        <f t="shared" si="29"/>
        <v>0</v>
      </c>
      <c r="J313" s="56"/>
      <c r="N313" s="52"/>
      <c r="O313" s="52"/>
      <c r="P313" s="52"/>
      <c r="Q313" s="52"/>
      <c r="R313" s="68"/>
    </row>
    <row r="314" spans="1:18" s="64" customFormat="1" ht="18.75" hidden="1" customHeight="1" x14ac:dyDescent="0.25">
      <c r="A314" s="47"/>
      <c r="B314" s="79" t="s">
        <v>8</v>
      </c>
      <c r="C314" s="43"/>
      <c r="D314" s="56"/>
      <c r="E314" s="56"/>
      <c r="F314" s="56">
        <f t="shared" si="28"/>
        <v>0</v>
      </c>
      <c r="G314" s="56"/>
      <c r="H314" s="56"/>
      <c r="I314" s="56">
        <f t="shared" si="29"/>
        <v>0</v>
      </c>
      <c r="J314" s="56"/>
    </row>
    <row r="315" spans="1:18" s="64" customFormat="1" ht="30" customHeight="1" x14ac:dyDescent="0.25">
      <c r="A315" s="18" t="s">
        <v>93</v>
      </c>
      <c r="B315" s="31" t="s">
        <v>53</v>
      </c>
      <c r="C315" s="9" t="s">
        <v>54</v>
      </c>
      <c r="D315" s="6">
        <f>D317+D318</f>
        <v>460621.69999999995</v>
      </c>
      <c r="E315" s="6">
        <f>E317+E318</f>
        <v>460621.69999999995</v>
      </c>
      <c r="F315" s="6">
        <f t="shared" si="28"/>
        <v>0</v>
      </c>
      <c r="G315" s="6">
        <f>G317+G318</f>
        <v>190196.4</v>
      </c>
      <c r="H315" s="6">
        <f>H317+H318</f>
        <v>190196.4</v>
      </c>
      <c r="I315" s="6">
        <f t="shared" si="29"/>
        <v>0</v>
      </c>
      <c r="J315" s="56"/>
    </row>
    <row r="316" spans="1:18" s="64" customFormat="1" ht="18.75" customHeight="1" x14ac:dyDescent="0.25">
      <c r="A316" s="10"/>
      <c r="B316" s="46" t="s">
        <v>7</v>
      </c>
      <c r="C316" s="43"/>
      <c r="D316" s="56"/>
      <c r="E316" s="56"/>
      <c r="F316" s="56">
        <f t="shared" si="28"/>
        <v>0</v>
      </c>
      <c r="G316" s="56"/>
      <c r="H316" s="56"/>
      <c r="I316" s="56">
        <f t="shared" si="29"/>
        <v>0</v>
      </c>
      <c r="J316" s="56"/>
    </row>
    <row r="317" spans="1:18" s="64" customFormat="1" ht="18.75" customHeight="1" x14ac:dyDescent="0.25">
      <c r="A317" s="10"/>
      <c r="B317" s="7" t="s">
        <v>10</v>
      </c>
      <c r="C317" s="43"/>
      <c r="D317" s="57">
        <f>D325+D330+D334+D338</f>
        <v>121605</v>
      </c>
      <c r="E317" s="57">
        <f>E325+E330+E334+E338</f>
        <v>121605</v>
      </c>
      <c r="F317" s="57">
        <f t="shared" si="28"/>
        <v>0</v>
      </c>
      <c r="G317" s="57">
        <f>G325+G330+G334+G338+G342</f>
        <v>50213</v>
      </c>
      <c r="H317" s="57">
        <f>H325+H330+H334+H338+H342</f>
        <v>50213</v>
      </c>
      <c r="I317" s="57">
        <f t="shared" si="29"/>
        <v>0</v>
      </c>
      <c r="J317" s="56"/>
    </row>
    <row r="318" spans="1:18" s="64" customFormat="1" ht="18.75" customHeight="1" x14ac:dyDescent="0.25">
      <c r="A318" s="10"/>
      <c r="B318" s="46" t="s">
        <v>124</v>
      </c>
      <c r="C318" s="43"/>
      <c r="D318" s="56">
        <f>D326+D331+D335+D339</f>
        <v>339016.69999999995</v>
      </c>
      <c r="E318" s="56">
        <f>E326+E331+E335+E339</f>
        <v>339016.69999999995</v>
      </c>
      <c r="F318" s="56">
        <f t="shared" si="28"/>
        <v>0</v>
      </c>
      <c r="G318" s="56">
        <f>G326+G331+G335+G339+G343</f>
        <v>139983.4</v>
      </c>
      <c r="H318" s="56">
        <f>H326+H331+H335+H339+H343</f>
        <v>139983.4</v>
      </c>
      <c r="I318" s="56">
        <f t="shared" si="29"/>
        <v>0</v>
      </c>
      <c r="J318" s="56"/>
    </row>
    <row r="319" spans="1:18" s="64" customFormat="1" ht="18.75" hidden="1" customHeight="1" x14ac:dyDescent="0.25">
      <c r="A319" s="10"/>
      <c r="B319" s="79" t="s">
        <v>8</v>
      </c>
      <c r="C319" s="43"/>
      <c r="D319" s="56">
        <v>0</v>
      </c>
      <c r="E319" s="56">
        <v>0</v>
      </c>
      <c r="F319" s="56">
        <f t="shared" si="28"/>
        <v>0</v>
      </c>
      <c r="G319" s="56">
        <v>0</v>
      </c>
      <c r="H319" s="56">
        <v>0</v>
      </c>
      <c r="I319" s="56">
        <f t="shared" si="29"/>
        <v>0</v>
      </c>
      <c r="J319" s="56"/>
    </row>
    <row r="320" spans="1:18" s="64" customFormat="1" ht="32.25" customHeight="1" x14ac:dyDescent="0.25">
      <c r="A320" s="32"/>
      <c r="B320" s="17" t="s">
        <v>83</v>
      </c>
      <c r="C320" s="44" t="s">
        <v>56</v>
      </c>
      <c r="D320" s="6">
        <f t="shared" ref="D320:H321" si="34">D321</f>
        <v>460621.69999999995</v>
      </c>
      <c r="E320" s="6">
        <f t="shared" si="34"/>
        <v>460621.69999999995</v>
      </c>
      <c r="F320" s="6">
        <f t="shared" si="28"/>
        <v>0</v>
      </c>
      <c r="G320" s="6">
        <f t="shared" si="34"/>
        <v>190196.4</v>
      </c>
      <c r="H320" s="6">
        <f t="shared" si="34"/>
        <v>190196.4</v>
      </c>
      <c r="I320" s="6">
        <f t="shared" si="29"/>
        <v>0</v>
      </c>
      <c r="J320" s="56"/>
    </row>
    <row r="321" spans="1:15" s="64" customFormat="1" ht="45" customHeight="1" x14ac:dyDescent="0.25">
      <c r="A321" s="10"/>
      <c r="B321" s="86" t="s">
        <v>174</v>
      </c>
      <c r="C321" s="44" t="s">
        <v>56</v>
      </c>
      <c r="D321" s="6">
        <f t="shared" si="34"/>
        <v>460621.69999999995</v>
      </c>
      <c r="E321" s="6">
        <f t="shared" si="34"/>
        <v>460621.69999999995</v>
      </c>
      <c r="F321" s="6">
        <f t="shared" si="28"/>
        <v>0</v>
      </c>
      <c r="G321" s="6">
        <f t="shared" si="34"/>
        <v>190196.4</v>
      </c>
      <c r="H321" s="6">
        <f t="shared" si="34"/>
        <v>190196.4</v>
      </c>
      <c r="I321" s="6">
        <f t="shared" si="29"/>
        <v>0</v>
      </c>
      <c r="J321" s="56"/>
    </row>
    <row r="322" spans="1:15" s="64" customFormat="1" ht="63" customHeight="1" x14ac:dyDescent="0.25">
      <c r="A322" s="10"/>
      <c r="B322" s="20" t="s">
        <v>57</v>
      </c>
      <c r="C322" s="47" t="s">
        <v>56</v>
      </c>
      <c r="D322" s="6">
        <f>D323+D328+D332+D336</f>
        <v>460621.69999999995</v>
      </c>
      <c r="E322" s="6">
        <f>E323+E328+E332+E336</f>
        <v>460621.69999999995</v>
      </c>
      <c r="F322" s="6">
        <f t="shared" si="28"/>
        <v>0</v>
      </c>
      <c r="G322" s="6">
        <f>G323+G328+G332+G336+G340</f>
        <v>190196.4</v>
      </c>
      <c r="H322" s="6">
        <f>H323+H328+H332+H336+H340</f>
        <v>190196.4</v>
      </c>
      <c r="I322" s="6">
        <f t="shared" si="29"/>
        <v>0</v>
      </c>
      <c r="J322" s="56"/>
    </row>
    <row r="323" spans="1:15" ht="60.75" customHeight="1" x14ac:dyDescent="0.25">
      <c r="A323" s="43" t="s">
        <v>103</v>
      </c>
      <c r="B323" s="75" t="s">
        <v>171</v>
      </c>
      <c r="C323" s="57" t="s">
        <v>56</v>
      </c>
      <c r="D323" s="57">
        <f>SUM(D325:D326)</f>
        <v>146939</v>
      </c>
      <c r="E323" s="57">
        <f>SUM(E325:E326)</f>
        <v>146939</v>
      </c>
      <c r="F323" s="57">
        <f t="shared" si="28"/>
        <v>0</v>
      </c>
      <c r="G323" s="56">
        <f>SUM(G325:G326)</f>
        <v>0</v>
      </c>
      <c r="H323" s="56">
        <f>SUM(H325:H326)</f>
        <v>0</v>
      </c>
      <c r="I323" s="57">
        <f t="shared" si="29"/>
        <v>0</v>
      </c>
      <c r="J323" s="56" t="s">
        <v>45</v>
      </c>
    </row>
    <row r="324" spans="1:15" s="64" customFormat="1" ht="18.75" customHeight="1" x14ac:dyDescent="0.25">
      <c r="A324" s="10"/>
      <c r="B324" s="46" t="s">
        <v>7</v>
      </c>
      <c r="C324" s="43"/>
      <c r="D324" s="57"/>
      <c r="E324" s="57"/>
      <c r="F324" s="57">
        <f t="shared" si="28"/>
        <v>0</v>
      </c>
      <c r="G324" s="56"/>
      <c r="H324" s="56"/>
      <c r="I324" s="57">
        <f t="shared" si="29"/>
        <v>0</v>
      </c>
      <c r="J324" s="56"/>
    </row>
    <row r="325" spans="1:15" s="64" customFormat="1" ht="18.75" customHeight="1" x14ac:dyDescent="0.25">
      <c r="A325" s="10"/>
      <c r="B325" s="7" t="s">
        <v>10</v>
      </c>
      <c r="C325" s="43"/>
      <c r="D325" s="57">
        <v>38792</v>
      </c>
      <c r="E325" s="57">
        <v>38792</v>
      </c>
      <c r="F325" s="57">
        <f t="shared" si="28"/>
        <v>0</v>
      </c>
      <c r="G325" s="56"/>
      <c r="H325" s="56"/>
      <c r="I325" s="57">
        <f t="shared" si="29"/>
        <v>0</v>
      </c>
      <c r="J325" s="56"/>
      <c r="M325" s="2"/>
    </row>
    <row r="326" spans="1:15" s="64" customFormat="1" ht="18.75" customHeight="1" x14ac:dyDescent="0.25">
      <c r="A326" s="10"/>
      <c r="B326" s="46" t="s">
        <v>124</v>
      </c>
      <c r="C326" s="43"/>
      <c r="D326" s="57">
        <v>108147</v>
      </c>
      <c r="E326" s="57">
        <v>108147</v>
      </c>
      <c r="F326" s="57">
        <f t="shared" si="28"/>
        <v>0</v>
      </c>
      <c r="G326" s="56"/>
      <c r="H326" s="56"/>
      <c r="I326" s="57">
        <f t="shared" si="29"/>
        <v>0</v>
      </c>
      <c r="J326" s="56"/>
    </row>
    <row r="327" spans="1:15" s="64" customFormat="1" ht="18.75" hidden="1" customHeight="1" x14ac:dyDescent="0.25">
      <c r="A327" s="10"/>
      <c r="B327" s="79" t="s">
        <v>8</v>
      </c>
      <c r="C327" s="43"/>
      <c r="D327" s="56"/>
      <c r="E327" s="56"/>
      <c r="F327" s="56">
        <f t="shared" si="28"/>
        <v>0</v>
      </c>
      <c r="G327" s="56"/>
      <c r="H327" s="56"/>
      <c r="I327" s="56">
        <f t="shared" si="29"/>
        <v>0</v>
      </c>
      <c r="J327" s="56"/>
    </row>
    <row r="328" spans="1:15" ht="60" customHeight="1" x14ac:dyDescent="0.25">
      <c r="A328" s="43" t="s">
        <v>104</v>
      </c>
      <c r="B328" s="75" t="s">
        <v>172</v>
      </c>
      <c r="C328" s="57" t="s">
        <v>56</v>
      </c>
      <c r="D328" s="56">
        <f>SUM(D330:D331)</f>
        <v>44400.4</v>
      </c>
      <c r="E328" s="56">
        <f>SUM(E330:E331)</f>
        <v>44400.4</v>
      </c>
      <c r="F328" s="56">
        <f t="shared" si="28"/>
        <v>0</v>
      </c>
      <c r="G328" s="56">
        <f>SUM(G330:G331)</f>
        <v>0</v>
      </c>
      <c r="H328" s="56">
        <f>SUM(H330:H331)</f>
        <v>0</v>
      </c>
      <c r="I328" s="56">
        <f t="shared" si="29"/>
        <v>0</v>
      </c>
      <c r="J328" s="56" t="s">
        <v>45</v>
      </c>
    </row>
    <row r="329" spans="1:15" ht="16.5" customHeight="1" x14ac:dyDescent="0.25">
      <c r="A329" s="62"/>
      <c r="B329" s="46" t="s">
        <v>7</v>
      </c>
      <c r="C329" s="57"/>
      <c r="D329" s="56"/>
      <c r="E329" s="56"/>
      <c r="F329" s="56">
        <f t="shared" si="28"/>
        <v>0</v>
      </c>
      <c r="G329" s="56"/>
      <c r="H329" s="56"/>
      <c r="I329" s="56">
        <f t="shared" si="29"/>
        <v>0</v>
      </c>
      <c r="J329" s="56"/>
    </row>
    <row r="330" spans="1:15" ht="18.75" customHeight="1" x14ac:dyDescent="0.25">
      <c r="A330" s="62"/>
      <c r="B330" s="7" t="s">
        <v>10</v>
      </c>
      <c r="C330" s="57"/>
      <c r="D330" s="57">
        <v>11722</v>
      </c>
      <c r="E330" s="57">
        <v>11722</v>
      </c>
      <c r="F330" s="57">
        <f t="shared" si="28"/>
        <v>0</v>
      </c>
      <c r="G330" s="56"/>
      <c r="H330" s="56"/>
      <c r="I330" s="57">
        <f t="shared" si="29"/>
        <v>0</v>
      </c>
      <c r="J330" s="56"/>
    </row>
    <row r="331" spans="1:15" ht="18.75" customHeight="1" x14ac:dyDescent="0.25">
      <c r="A331" s="62"/>
      <c r="B331" s="46" t="s">
        <v>124</v>
      </c>
      <c r="C331" s="43"/>
      <c r="D331" s="56">
        <v>32678.400000000001</v>
      </c>
      <c r="E331" s="56">
        <v>32678.400000000001</v>
      </c>
      <c r="F331" s="56">
        <f t="shared" si="28"/>
        <v>0</v>
      </c>
      <c r="G331" s="56"/>
      <c r="H331" s="56"/>
      <c r="I331" s="56">
        <f t="shared" si="29"/>
        <v>0</v>
      </c>
      <c r="J331" s="56"/>
      <c r="M331" s="64"/>
    </row>
    <row r="332" spans="1:15" ht="60" customHeight="1" x14ac:dyDescent="0.25">
      <c r="A332" s="5">
        <v>25</v>
      </c>
      <c r="B332" s="75" t="s">
        <v>173</v>
      </c>
      <c r="C332" s="57" t="s">
        <v>56</v>
      </c>
      <c r="D332" s="56">
        <f>D334+D335</f>
        <v>201347.3</v>
      </c>
      <c r="E332" s="56">
        <f>E334+E335</f>
        <v>201347.3</v>
      </c>
      <c r="F332" s="56">
        <f t="shared" si="28"/>
        <v>0</v>
      </c>
      <c r="G332" s="56">
        <f>G334+G335</f>
        <v>103691.4</v>
      </c>
      <c r="H332" s="56">
        <f>H334+H335</f>
        <v>103691.4</v>
      </c>
      <c r="I332" s="56">
        <f t="shared" si="29"/>
        <v>0</v>
      </c>
      <c r="J332" s="56" t="s">
        <v>45</v>
      </c>
    </row>
    <row r="333" spans="1:15" ht="18.75" customHeight="1" x14ac:dyDescent="0.25">
      <c r="A333" s="5"/>
      <c r="B333" s="46" t="s">
        <v>7</v>
      </c>
      <c r="C333" s="57"/>
      <c r="D333" s="56"/>
      <c r="E333" s="56"/>
      <c r="F333" s="56">
        <f t="shared" si="28"/>
        <v>0</v>
      </c>
      <c r="G333" s="56"/>
      <c r="H333" s="56"/>
      <c r="I333" s="56">
        <f t="shared" si="29"/>
        <v>0</v>
      </c>
      <c r="J333" s="56"/>
      <c r="O333" s="71"/>
    </row>
    <row r="334" spans="1:15" ht="18.75" customHeight="1" x14ac:dyDescent="0.25">
      <c r="A334" s="5"/>
      <c r="B334" s="7" t="s">
        <v>10</v>
      </c>
      <c r="C334" s="57"/>
      <c r="D334" s="57">
        <v>53156</v>
      </c>
      <c r="E334" s="57">
        <v>53156</v>
      </c>
      <c r="F334" s="57">
        <f t="shared" si="28"/>
        <v>0</v>
      </c>
      <c r="G334" s="57">
        <v>27375</v>
      </c>
      <c r="H334" s="57">
        <v>27375</v>
      </c>
      <c r="I334" s="57">
        <f t="shared" si="29"/>
        <v>0</v>
      </c>
      <c r="J334" s="56"/>
      <c r="O334" s="70"/>
    </row>
    <row r="335" spans="1:15" ht="18.75" customHeight="1" x14ac:dyDescent="0.25">
      <c r="A335" s="5"/>
      <c r="B335" s="46" t="s">
        <v>124</v>
      </c>
      <c r="C335" s="43"/>
      <c r="D335" s="56">
        <v>148191.29999999999</v>
      </c>
      <c r="E335" s="56">
        <v>148191.29999999999</v>
      </c>
      <c r="F335" s="56">
        <f t="shared" si="28"/>
        <v>0</v>
      </c>
      <c r="G335" s="56">
        <v>76316.399999999994</v>
      </c>
      <c r="H335" s="56">
        <v>76316.399999999994</v>
      </c>
      <c r="I335" s="56">
        <f t="shared" si="29"/>
        <v>0</v>
      </c>
      <c r="J335" s="56"/>
      <c r="O335" s="70"/>
    </row>
    <row r="336" spans="1:15" ht="60" customHeight="1" x14ac:dyDescent="0.25">
      <c r="A336" s="5">
        <v>26</v>
      </c>
      <c r="B336" s="75" t="s">
        <v>159</v>
      </c>
      <c r="C336" s="57" t="s">
        <v>56</v>
      </c>
      <c r="D336" s="57">
        <f>D338+D339</f>
        <v>67935</v>
      </c>
      <c r="E336" s="57">
        <f>E338+E339</f>
        <v>67935</v>
      </c>
      <c r="F336" s="57">
        <f t="shared" si="28"/>
        <v>0</v>
      </c>
      <c r="G336" s="57">
        <f>G338+G339</f>
        <v>82005</v>
      </c>
      <c r="H336" s="57">
        <f>H338+H339</f>
        <v>82005</v>
      </c>
      <c r="I336" s="57">
        <f t="shared" si="29"/>
        <v>0</v>
      </c>
      <c r="J336" s="56" t="s">
        <v>45</v>
      </c>
      <c r="O336" s="71"/>
    </row>
    <row r="337" spans="1:15" ht="19.5" customHeight="1" x14ac:dyDescent="0.25">
      <c r="A337" s="5"/>
      <c r="B337" s="46" t="s">
        <v>7</v>
      </c>
      <c r="C337" s="57"/>
      <c r="D337" s="57"/>
      <c r="E337" s="57"/>
      <c r="F337" s="57">
        <f t="shared" si="28"/>
        <v>0</v>
      </c>
      <c r="G337" s="57"/>
      <c r="H337" s="57"/>
      <c r="I337" s="57">
        <f t="shared" si="29"/>
        <v>0</v>
      </c>
      <c r="J337" s="56"/>
      <c r="O337" s="70"/>
    </row>
    <row r="338" spans="1:15" ht="22.5" customHeight="1" x14ac:dyDescent="0.25">
      <c r="A338" s="5"/>
      <c r="B338" s="7" t="s">
        <v>10</v>
      </c>
      <c r="C338" s="57"/>
      <c r="D338" s="57">
        <v>17935</v>
      </c>
      <c r="E338" s="57">
        <v>17935</v>
      </c>
      <c r="F338" s="57">
        <f t="shared" si="28"/>
        <v>0</v>
      </c>
      <c r="G338" s="57">
        <v>21650</v>
      </c>
      <c r="H338" s="57">
        <v>21650</v>
      </c>
      <c r="I338" s="57">
        <f t="shared" si="29"/>
        <v>0</v>
      </c>
      <c r="J338" s="56"/>
      <c r="O338" s="70"/>
    </row>
    <row r="339" spans="1:15" ht="21.75" customHeight="1" x14ac:dyDescent="0.25">
      <c r="A339" s="5"/>
      <c r="B339" s="46" t="s">
        <v>124</v>
      </c>
      <c r="C339" s="43"/>
      <c r="D339" s="57">
        <v>50000</v>
      </c>
      <c r="E339" s="57">
        <v>50000</v>
      </c>
      <c r="F339" s="57">
        <f t="shared" si="28"/>
        <v>0</v>
      </c>
      <c r="G339" s="57">
        <v>60355</v>
      </c>
      <c r="H339" s="57">
        <v>60355</v>
      </c>
      <c r="I339" s="57">
        <f t="shared" si="29"/>
        <v>0</v>
      </c>
      <c r="J339" s="56"/>
    </row>
    <row r="340" spans="1:15" ht="60" customHeight="1" x14ac:dyDescent="0.25">
      <c r="A340" s="5">
        <v>27</v>
      </c>
      <c r="B340" s="75" t="s">
        <v>137</v>
      </c>
      <c r="C340" s="57" t="s">
        <v>56</v>
      </c>
      <c r="D340" s="57">
        <f>D342+D343</f>
        <v>0</v>
      </c>
      <c r="E340" s="57">
        <f>E342+E343</f>
        <v>0</v>
      </c>
      <c r="F340" s="57">
        <f t="shared" si="28"/>
        <v>0</v>
      </c>
      <c r="G340" s="57">
        <f>G342+G343</f>
        <v>4500</v>
      </c>
      <c r="H340" s="57">
        <f>H342+H343</f>
        <v>4500</v>
      </c>
      <c r="I340" s="57">
        <f t="shared" si="29"/>
        <v>0</v>
      </c>
      <c r="J340" s="56" t="s">
        <v>45</v>
      </c>
      <c r="O340" s="71"/>
    </row>
    <row r="341" spans="1:15" ht="19.5" customHeight="1" x14ac:dyDescent="0.25">
      <c r="A341" s="5"/>
      <c r="B341" s="46" t="s">
        <v>7</v>
      </c>
      <c r="C341" s="57"/>
      <c r="D341" s="56"/>
      <c r="E341" s="56"/>
      <c r="F341" s="56">
        <f t="shared" si="28"/>
        <v>0</v>
      </c>
      <c r="G341" s="56"/>
      <c r="H341" s="56"/>
      <c r="I341" s="56">
        <f t="shared" si="29"/>
        <v>0</v>
      </c>
      <c r="J341" s="56"/>
      <c r="O341" s="70"/>
    </row>
    <row r="342" spans="1:15" ht="22.5" customHeight="1" x14ac:dyDescent="0.25">
      <c r="A342" s="5"/>
      <c r="B342" s="7" t="s">
        <v>10</v>
      </c>
      <c r="C342" s="57"/>
      <c r="D342" s="57"/>
      <c r="E342" s="57"/>
      <c r="F342" s="57">
        <f t="shared" si="28"/>
        <v>0</v>
      </c>
      <c r="G342" s="57">
        <v>1188</v>
      </c>
      <c r="H342" s="57">
        <v>1188</v>
      </c>
      <c r="I342" s="57">
        <f t="shared" si="29"/>
        <v>0</v>
      </c>
      <c r="J342" s="56"/>
      <c r="O342" s="70"/>
    </row>
    <row r="343" spans="1:15" ht="21.75" customHeight="1" x14ac:dyDescent="0.25">
      <c r="A343" s="5"/>
      <c r="B343" s="46" t="s">
        <v>124</v>
      </c>
      <c r="C343" s="43"/>
      <c r="D343" s="57"/>
      <c r="E343" s="57"/>
      <c r="F343" s="57">
        <f t="shared" si="28"/>
        <v>0</v>
      </c>
      <c r="G343" s="57">
        <v>3312</v>
      </c>
      <c r="H343" s="57">
        <v>3312</v>
      </c>
      <c r="I343" s="57">
        <f t="shared" si="29"/>
        <v>0</v>
      </c>
      <c r="J343" s="56"/>
      <c r="M343" s="67"/>
    </row>
    <row r="344" spans="1:15" ht="24.75" hidden="1" customHeight="1" x14ac:dyDescent="0.25">
      <c r="A344" s="5"/>
      <c r="B344" s="80"/>
      <c r="C344" s="43"/>
      <c r="D344" s="56"/>
      <c r="E344" s="56"/>
      <c r="F344" s="56"/>
      <c r="G344" s="56"/>
      <c r="H344" s="56"/>
      <c r="I344" s="56"/>
      <c r="J344" s="56"/>
    </row>
    <row r="345" spans="1:15" ht="49.5" hidden="1" customHeight="1" x14ac:dyDescent="0.25">
      <c r="A345" s="5"/>
      <c r="B345" s="79" t="s">
        <v>10</v>
      </c>
      <c r="C345" s="43">
        <v>1105</v>
      </c>
      <c r="D345" s="56"/>
      <c r="E345" s="56"/>
      <c r="F345" s="56"/>
      <c r="G345" s="56"/>
      <c r="H345" s="56"/>
      <c r="I345" s="56"/>
      <c r="J345" s="56"/>
    </row>
    <row r="346" spans="1:15" ht="27" hidden="1" customHeight="1" x14ac:dyDescent="0.25">
      <c r="A346" s="5">
        <v>18</v>
      </c>
      <c r="B346" s="87" t="s">
        <v>58</v>
      </c>
      <c r="C346" s="57"/>
      <c r="D346" s="56">
        <v>0</v>
      </c>
      <c r="E346" s="56">
        <v>0</v>
      </c>
      <c r="F346" s="56"/>
      <c r="G346" s="56">
        <v>0</v>
      </c>
      <c r="H346" s="56">
        <v>0</v>
      </c>
      <c r="I346" s="56"/>
      <c r="J346" s="56">
        <f>J349+J350+J351</f>
        <v>0</v>
      </c>
    </row>
    <row r="347" spans="1:15" ht="24" hidden="1" customHeight="1" x14ac:dyDescent="0.25">
      <c r="A347" s="5"/>
      <c r="B347" s="80" t="s">
        <v>7</v>
      </c>
      <c r="C347" s="57"/>
      <c r="D347" s="56"/>
      <c r="E347" s="56"/>
      <c r="F347" s="56"/>
      <c r="G347" s="56"/>
      <c r="H347" s="56"/>
      <c r="I347" s="56"/>
      <c r="J347" s="56"/>
    </row>
    <row r="348" spans="1:15" ht="24" hidden="1" customHeight="1" x14ac:dyDescent="0.25">
      <c r="A348" s="5"/>
      <c r="B348" s="79" t="s">
        <v>8</v>
      </c>
      <c r="C348" s="57"/>
      <c r="D348" s="56"/>
      <c r="E348" s="56"/>
      <c r="F348" s="56"/>
      <c r="G348" s="56"/>
      <c r="H348" s="56"/>
      <c r="I348" s="56"/>
      <c r="J348" s="56"/>
    </row>
    <row r="349" spans="1:15" s="45" customFormat="1" ht="16.5" hidden="1" customHeight="1" x14ac:dyDescent="0.25">
      <c r="A349" s="5"/>
      <c r="B349" s="80" t="s">
        <v>9</v>
      </c>
      <c r="C349" s="43" t="s">
        <v>56</v>
      </c>
      <c r="D349" s="56"/>
      <c r="E349" s="56"/>
      <c r="F349" s="56"/>
      <c r="G349" s="56"/>
      <c r="H349" s="56"/>
      <c r="I349" s="56"/>
      <c r="J349" s="56"/>
    </row>
    <row r="350" spans="1:15" s="45" customFormat="1" ht="16.5" hidden="1" customHeight="1" x14ac:dyDescent="0.25">
      <c r="A350" s="5"/>
      <c r="B350" s="79" t="s">
        <v>10</v>
      </c>
      <c r="C350" s="43">
        <v>1105</v>
      </c>
      <c r="D350" s="56"/>
      <c r="E350" s="56"/>
      <c r="F350" s="56"/>
      <c r="G350" s="56"/>
      <c r="H350" s="56"/>
      <c r="I350" s="56"/>
      <c r="J350" s="56"/>
    </row>
    <row r="351" spans="1:15" s="45" customFormat="1" ht="18.75" hidden="1" customHeight="1" x14ac:dyDescent="0.25">
      <c r="A351" s="48">
        <v>11</v>
      </c>
      <c r="B351" s="20" t="s">
        <v>59</v>
      </c>
      <c r="C351" s="44"/>
      <c r="D351" s="6">
        <v>0</v>
      </c>
      <c r="E351" s="6">
        <v>0</v>
      </c>
      <c r="F351" s="6"/>
      <c r="G351" s="6">
        <v>0</v>
      </c>
      <c r="H351" s="6">
        <v>0</v>
      </c>
      <c r="I351" s="6"/>
      <c r="J351" s="56">
        <f>SUM(J353)+J354</f>
        <v>0</v>
      </c>
    </row>
    <row r="352" spans="1:15" s="45" customFormat="1" ht="16.5" hidden="1" customHeight="1" x14ac:dyDescent="0.25">
      <c r="A352" s="5"/>
      <c r="B352" s="80" t="s">
        <v>7</v>
      </c>
      <c r="C352" s="57"/>
      <c r="D352" s="56"/>
      <c r="E352" s="56"/>
      <c r="F352" s="56"/>
      <c r="G352" s="56"/>
      <c r="H352" s="56"/>
      <c r="I352" s="56"/>
      <c r="J352" s="56"/>
    </row>
    <row r="353" spans="1:10" s="45" customFormat="1" ht="16.5" hidden="1" customHeight="1" x14ac:dyDescent="0.25">
      <c r="A353" s="5"/>
      <c r="B353" s="80" t="s">
        <v>9</v>
      </c>
      <c r="C353" s="43" t="s">
        <v>56</v>
      </c>
      <c r="D353" s="56"/>
      <c r="E353" s="56"/>
      <c r="F353" s="56"/>
      <c r="G353" s="56"/>
      <c r="H353" s="56"/>
      <c r="I353" s="56"/>
      <c r="J353" s="56"/>
    </row>
    <row r="354" spans="1:10" s="45" customFormat="1" ht="16.5" hidden="1" customHeight="1" x14ac:dyDescent="0.25">
      <c r="A354" s="5"/>
      <c r="B354" s="79" t="s">
        <v>10</v>
      </c>
      <c r="C354" s="43">
        <v>1105</v>
      </c>
      <c r="D354" s="56"/>
      <c r="E354" s="56"/>
      <c r="F354" s="56"/>
      <c r="G354" s="56"/>
      <c r="H354" s="56"/>
      <c r="I354" s="56"/>
      <c r="J354" s="56"/>
    </row>
    <row r="355" spans="1:10" s="45" customFormat="1" ht="49.5" hidden="1" customHeight="1" x14ac:dyDescent="0.25">
      <c r="A355" s="62" t="s">
        <v>60</v>
      </c>
      <c r="B355" s="20" t="s">
        <v>61</v>
      </c>
      <c r="C355" s="44"/>
      <c r="D355" s="6">
        <v>0</v>
      </c>
      <c r="E355" s="6">
        <v>0</v>
      </c>
      <c r="F355" s="6"/>
      <c r="G355" s="6">
        <v>0</v>
      </c>
      <c r="H355" s="6">
        <v>0</v>
      </c>
      <c r="I355" s="6"/>
      <c r="J355" s="56">
        <f>J359+J358</f>
        <v>0</v>
      </c>
    </row>
    <row r="356" spans="1:10" s="45" customFormat="1" ht="18.75" hidden="1" customHeight="1" x14ac:dyDescent="0.25">
      <c r="A356" s="10"/>
      <c r="B356" s="80" t="s">
        <v>7</v>
      </c>
      <c r="C356" s="57"/>
      <c r="D356" s="56"/>
      <c r="E356" s="56"/>
      <c r="F356" s="56"/>
      <c r="G356" s="56"/>
      <c r="H356" s="56"/>
      <c r="I356" s="56"/>
      <c r="J356" s="56"/>
    </row>
    <row r="357" spans="1:10" s="45" customFormat="1" ht="18.75" hidden="1" customHeight="1" x14ac:dyDescent="0.25">
      <c r="A357" s="10"/>
      <c r="B357" s="79" t="s">
        <v>8</v>
      </c>
      <c r="C357" s="57"/>
      <c r="D357" s="56"/>
      <c r="E357" s="56"/>
      <c r="F357" s="56"/>
      <c r="G357" s="56"/>
      <c r="H357" s="56"/>
      <c r="I357" s="56"/>
      <c r="J357" s="56"/>
    </row>
    <row r="358" spans="1:10" s="45" customFormat="1" ht="18.75" hidden="1" customHeight="1" x14ac:dyDescent="0.25">
      <c r="A358" s="10"/>
      <c r="B358" s="80" t="s">
        <v>9</v>
      </c>
      <c r="C358" s="43" t="s">
        <v>56</v>
      </c>
      <c r="D358" s="56"/>
      <c r="E358" s="56"/>
      <c r="F358" s="56"/>
      <c r="G358" s="56"/>
      <c r="H358" s="56"/>
      <c r="I358" s="56"/>
      <c r="J358" s="56"/>
    </row>
    <row r="359" spans="1:10" s="45" customFormat="1" ht="18.75" hidden="1" customHeight="1" x14ac:dyDescent="0.25">
      <c r="A359" s="10"/>
      <c r="B359" s="79" t="s">
        <v>10</v>
      </c>
      <c r="C359" s="43">
        <v>1105</v>
      </c>
      <c r="D359" s="56"/>
      <c r="E359" s="56"/>
      <c r="F359" s="56"/>
      <c r="G359" s="56"/>
      <c r="H359" s="56"/>
      <c r="I359" s="56"/>
      <c r="J359" s="56"/>
    </row>
    <row r="360" spans="1:10" s="45" customFormat="1" ht="49.5" hidden="1" customHeight="1" x14ac:dyDescent="0.25">
      <c r="A360" s="62" t="s">
        <v>62</v>
      </c>
      <c r="B360" s="20" t="s">
        <v>63</v>
      </c>
      <c r="C360" s="44"/>
      <c r="D360" s="6">
        <v>0</v>
      </c>
      <c r="E360" s="6">
        <v>0</v>
      </c>
      <c r="F360" s="6"/>
      <c r="G360" s="6">
        <v>0</v>
      </c>
      <c r="H360" s="6">
        <v>0</v>
      </c>
      <c r="I360" s="6"/>
      <c r="J360" s="56">
        <f>J364+J365</f>
        <v>0</v>
      </c>
    </row>
    <row r="361" spans="1:10" s="45" customFormat="1" ht="18.75" hidden="1" customHeight="1" x14ac:dyDescent="0.25">
      <c r="A361" s="10"/>
      <c r="B361" s="80" t="s">
        <v>7</v>
      </c>
      <c r="C361" s="57"/>
      <c r="D361" s="56"/>
      <c r="E361" s="56"/>
      <c r="F361" s="56"/>
      <c r="G361" s="56"/>
      <c r="H361" s="56"/>
      <c r="I361" s="56"/>
      <c r="J361" s="56"/>
    </row>
    <row r="362" spans="1:10" s="45" customFormat="1" ht="18.75" hidden="1" customHeight="1" x14ac:dyDescent="0.25">
      <c r="A362" s="10"/>
      <c r="B362" s="80"/>
      <c r="C362" s="57"/>
      <c r="D362" s="56"/>
      <c r="E362" s="56"/>
      <c r="F362" s="56"/>
      <c r="G362" s="56"/>
      <c r="H362" s="56"/>
      <c r="I362" s="56"/>
      <c r="J362" s="56"/>
    </row>
    <row r="363" spans="1:10" s="45" customFormat="1" ht="18.75" hidden="1" customHeight="1" x14ac:dyDescent="0.25">
      <c r="A363" s="10"/>
      <c r="B363" s="79" t="s">
        <v>8</v>
      </c>
      <c r="C363" s="57"/>
      <c r="D363" s="56"/>
      <c r="E363" s="56"/>
      <c r="F363" s="56"/>
      <c r="G363" s="56"/>
      <c r="H363" s="56"/>
      <c r="I363" s="56"/>
      <c r="J363" s="56"/>
    </row>
    <row r="364" spans="1:10" s="45" customFormat="1" ht="18.75" hidden="1" customHeight="1" x14ac:dyDescent="0.25">
      <c r="A364" s="10"/>
      <c r="B364" s="80" t="s">
        <v>9</v>
      </c>
      <c r="C364" s="43" t="s">
        <v>56</v>
      </c>
      <c r="D364" s="56"/>
      <c r="E364" s="56"/>
      <c r="F364" s="56"/>
      <c r="G364" s="56"/>
      <c r="H364" s="56"/>
      <c r="I364" s="56"/>
      <c r="J364" s="56"/>
    </row>
    <row r="365" spans="1:10" s="45" customFormat="1" ht="24" hidden="1" customHeight="1" x14ac:dyDescent="0.25">
      <c r="A365" s="10"/>
      <c r="B365" s="79" t="s">
        <v>10</v>
      </c>
      <c r="C365" s="43">
        <v>1105</v>
      </c>
      <c r="D365" s="56"/>
      <c r="E365" s="56"/>
      <c r="F365" s="56"/>
      <c r="G365" s="56"/>
      <c r="H365" s="56"/>
      <c r="I365" s="56"/>
      <c r="J365" s="56"/>
    </row>
    <row r="366" spans="1:10" s="45" customFormat="1" ht="47.25" hidden="1" customHeight="1" x14ac:dyDescent="0.25">
      <c r="A366" s="62" t="s">
        <v>64</v>
      </c>
      <c r="B366" s="20" t="s">
        <v>65</v>
      </c>
      <c r="C366" s="44"/>
      <c r="D366" s="6"/>
      <c r="E366" s="6"/>
      <c r="F366" s="6"/>
      <c r="G366" s="6"/>
      <c r="H366" s="6"/>
      <c r="I366" s="6"/>
      <c r="J366" s="56"/>
    </row>
    <row r="367" spans="1:10" s="45" customFormat="1" ht="19.5" hidden="1" customHeight="1" x14ac:dyDescent="0.25">
      <c r="A367" s="10"/>
      <c r="B367" s="80" t="s">
        <v>7</v>
      </c>
      <c r="C367" s="57"/>
      <c r="D367" s="56"/>
      <c r="E367" s="56"/>
      <c r="F367" s="56"/>
      <c r="G367" s="56"/>
      <c r="H367" s="56"/>
      <c r="I367" s="56"/>
      <c r="J367" s="56"/>
    </row>
    <row r="368" spans="1:10" s="45" customFormat="1" ht="19.5" hidden="1" customHeight="1" x14ac:dyDescent="0.25">
      <c r="A368" s="10"/>
      <c r="B368" s="79" t="s">
        <v>8</v>
      </c>
      <c r="C368" s="57"/>
      <c r="D368" s="56"/>
      <c r="E368" s="56"/>
      <c r="F368" s="56"/>
      <c r="G368" s="56"/>
      <c r="H368" s="56"/>
      <c r="I368" s="56"/>
      <c r="J368" s="56"/>
    </row>
    <row r="369" spans="1:17" s="45" customFormat="1" ht="19.5" hidden="1" customHeight="1" x14ac:dyDescent="0.25">
      <c r="A369" s="10"/>
      <c r="B369" s="80" t="s">
        <v>9</v>
      </c>
      <c r="C369" s="43" t="s">
        <v>56</v>
      </c>
      <c r="D369" s="56"/>
      <c r="E369" s="56"/>
      <c r="F369" s="56"/>
      <c r="G369" s="56"/>
      <c r="H369" s="56"/>
      <c r="I369" s="56"/>
      <c r="J369" s="56"/>
    </row>
    <row r="370" spans="1:17" s="45" customFormat="1" ht="16.5" hidden="1" customHeight="1" x14ac:dyDescent="0.25">
      <c r="A370" s="10"/>
      <c r="B370" s="79" t="s">
        <v>10</v>
      </c>
      <c r="C370" s="43"/>
      <c r="D370" s="56"/>
      <c r="E370" s="56"/>
      <c r="F370" s="56"/>
      <c r="G370" s="56"/>
      <c r="H370" s="56"/>
      <c r="I370" s="56"/>
      <c r="J370" s="56"/>
    </row>
    <row r="371" spans="1:17" customFormat="1" ht="122.25" customHeight="1" x14ac:dyDescent="0.25">
      <c r="A371" s="21"/>
      <c r="B371" s="88"/>
      <c r="C371" s="58"/>
      <c r="D371" s="59"/>
      <c r="E371" s="59"/>
      <c r="F371" s="59"/>
      <c r="G371" s="59"/>
      <c r="H371" s="59"/>
      <c r="I371" s="59"/>
      <c r="J371" s="98" t="s">
        <v>144</v>
      </c>
      <c r="K371" s="22"/>
      <c r="L371" s="23"/>
      <c r="M371" s="23"/>
      <c r="N371" s="22"/>
      <c r="O371" s="74"/>
      <c r="P371" s="74"/>
      <c r="Q371" s="74"/>
    </row>
    <row r="372" spans="1:17" s="91" customFormat="1" ht="16.5" customHeight="1" x14ac:dyDescent="0.3">
      <c r="A372" s="100" t="s">
        <v>140</v>
      </c>
      <c r="B372" s="100"/>
      <c r="C372" s="89"/>
      <c r="D372" s="59"/>
      <c r="E372" s="59"/>
      <c r="F372" s="59"/>
      <c r="G372" s="59"/>
      <c r="H372" s="101" t="s">
        <v>109</v>
      </c>
      <c r="I372" s="101"/>
      <c r="J372" s="101"/>
      <c r="K372" s="90"/>
      <c r="L372" s="90"/>
      <c r="M372" s="90"/>
      <c r="N372" s="90"/>
      <c r="O372" s="90"/>
      <c r="P372" s="90"/>
      <c r="Q372" s="90"/>
    </row>
    <row r="373" spans="1:17" s="91" customFormat="1" ht="35.25" customHeight="1" x14ac:dyDescent="0.3">
      <c r="A373" s="100" t="s">
        <v>142</v>
      </c>
      <c r="B373" s="100"/>
      <c r="C373" s="89"/>
      <c r="D373" s="59"/>
      <c r="E373" s="59"/>
      <c r="F373" s="59"/>
      <c r="G373" s="59"/>
      <c r="H373" s="101" t="s">
        <v>1</v>
      </c>
      <c r="I373" s="101"/>
      <c r="J373" s="101"/>
      <c r="K373" s="22"/>
      <c r="L373" s="22"/>
      <c r="M373" s="22"/>
      <c r="N373" s="92"/>
      <c r="O373" s="92"/>
      <c r="P373" s="92"/>
      <c r="Q373" s="92"/>
    </row>
    <row r="374" spans="1:17" s="91" customFormat="1" ht="16.5" customHeight="1" x14ac:dyDescent="0.3">
      <c r="A374" s="93"/>
      <c r="B374" s="94" t="s">
        <v>141</v>
      </c>
      <c r="C374" s="89"/>
      <c r="D374" s="59"/>
      <c r="E374" s="59"/>
      <c r="F374" s="59"/>
      <c r="G374" s="59"/>
      <c r="H374" s="101" t="s">
        <v>106</v>
      </c>
      <c r="I374" s="101"/>
      <c r="J374" s="101"/>
      <c r="K374" s="93"/>
      <c r="L374" s="95"/>
      <c r="M374" s="95"/>
      <c r="N374" s="96"/>
      <c r="O374" s="96"/>
      <c r="P374" s="96"/>
      <c r="Q374" s="96"/>
    </row>
    <row r="375" spans="1:17" customFormat="1" x14ac:dyDescent="0.25">
      <c r="A375" s="24"/>
      <c r="B375" s="88"/>
      <c r="C375" s="60"/>
      <c r="D375" s="61"/>
      <c r="E375" s="61"/>
      <c r="F375" s="61"/>
      <c r="G375" s="61"/>
      <c r="H375" s="61"/>
      <c r="I375" s="61"/>
      <c r="J375" s="25"/>
      <c r="K375" s="25"/>
      <c r="L375" s="26"/>
      <c r="M375" s="26"/>
      <c r="N375" s="27"/>
      <c r="O375" s="27"/>
      <c r="P375" s="27"/>
      <c r="Q375" s="28"/>
    </row>
  </sheetData>
  <mergeCells count="18">
    <mergeCell ref="A12:J12"/>
    <mergeCell ref="H2:J2"/>
    <mergeCell ref="H3:J3"/>
    <mergeCell ref="H4:J4"/>
    <mergeCell ref="H5:J5"/>
    <mergeCell ref="B11:J11"/>
    <mergeCell ref="A9:J9"/>
    <mergeCell ref="A14:J14"/>
    <mergeCell ref="A15:A16"/>
    <mergeCell ref="B15:B16"/>
    <mergeCell ref="C15:C16"/>
    <mergeCell ref="E15:H15"/>
    <mergeCell ref="J15:J16"/>
    <mergeCell ref="A372:B372"/>
    <mergeCell ref="H372:J372"/>
    <mergeCell ref="A373:B373"/>
    <mergeCell ref="H373:J373"/>
    <mergeCell ref="H374:J374"/>
  </mergeCells>
  <printOptions horizontalCentered="1"/>
  <pageMargins left="1.3779527559055118" right="0.39370078740157483" top="0.78740157480314965" bottom="0.78740157480314965" header="0.31496062992125984" footer="0.31496062992125984"/>
  <pageSetup paperSize="9" scale="56" fitToHeight="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73"/>
  <sheetViews>
    <sheetView showZeros="0" view="pageBreakPreview" topLeftCell="A278" zoomScaleNormal="70" zoomScaleSheetLayoutView="100" workbookViewId="0">
      <selection activeCell="G265" sqref="G265"/>
    </sheetView>
  </sheetViews>
  <sheetFormatPr defaultColWidth="9.140625" defaultRowHeight="16.5" x14ac:dyDescent="0.25"/>
  <cols>
    <col min="1" max="1" width="5.28515625" style="1" customWidth="1"/>
    <col min="2" max="2" width="68" style="76" customWidth="1"/>
    <col min="3" max="3" width="10.5703125" style="2" customWidth="1"/>
    <col min="4" max="9" width="20.140625" style="45" customWidth="1"/>
    <col min="10" max="10" width="21.140625" style="3" customWidth="1"/>
    <col min="11" max="12" width="18.42578125" style="2" hidden="1" customWidth="1"/>
    <col min="13" max="13" width="29" style="2" customWidth="1"/>
    <col min="14" max="14" width="18.42578125" style="2" customWidth="1"/>
    <col min="15" max="15" width="48.28515625" style="2" customWidth="1"/>
    <col min="16" max="21" width="18.42578125" style="2" customWidth="1"/>
    <col min="22" max="16384" width="9.140625" style="2"/>
  </cols>
  <sheetData>
    <row r="1" spans="1:15" ht="16.5" hidden="1" customHeight="1" x14ac:dyDescent="0.25"/>
    <row r="2" spans="1:15" ht="16.5" customHeight="1" x14ac:dyDescent="0.25">
      <c r="A2" s="2"/>
      <c r="B2" s="77"/>
      <c r="C2" s="64"/>
      <c r="D2" s="49"/>
      <c r="E2" s="49"/>
      <c r="F2" s="49"/>
      <c r="G2" s="49"/>
      <c r="H2" s="110" t="s">
        <v>122</v>
      </c>
      <c r="I2" s="110"/>
      <c r="J2" s="110"/>
      <c r="K2" s="65"/>
    </row>
    <row r="3" spans="1:15" ht="16.5" customHeight="1" x14ac:dyDescent="0.25">
      <c r="A3" s="2"/>
      <c r="B3" s="77"/>
      <c r="C3" s="64"/>
      <c r="D3" s="49"/>
      <c r="E3" s="49"/>
      <c r="F3" s="49"/>
      <c r="G3" s="49"/>
      <c r="H3" s="110" t="s">
        <v>0</v>
      </c>
      <c r="I3" s="110"/>
      <c r="J3" s="110"/>
      <c r="K3" s="65"/>
    </row>
    <row r="4" spans="1:15" ht="16.5" customHeight="1" x14ac:dyDescent="0.25">
      <c r="A4" s="2"/>
      <c r="B4" s="77"/>
      <c r="C4" s="64"/>
      <c r="D4" s="49"/>
      <c r="E4" s="49"/>
      <c r="F4" s="49"/>
      <c r="G4" s="49"/>
      <c r="H4" s="110" t="s">
        <v>1</v>
      </c>
      <c r="I4" s="110"/>
      <c r="J4" s="110"/>
      <c r="K4" s="65"/>
    </row>
    <row r="5" spans="1:15" ht="16.5" customHeight="1" x14ac:dyDescent="0.25">
      <c r="H5" s="110" t="s">
        <v>143</v>
      </c>
      <c r="I5" s="110"/>
      <c r="J5" s="110"/>
      <c r="K5" s="65"/>
    </row>
    <row r="6" spans="1:15" ht="16.5" hidden="1" customHeight="1" x14ac:dyDescent="0.25">
      <c r="D6" s="49"/>
      <c r="E6" s="49"/>
      <c r="F6" s="49"/>
      <c r="G6" s="49"/>
      <c r="H6" s="49"/>
      <c r="I6" s="49"/>
      <c r="J6" s="2"/>
    </row>
    <row r="7" spans="1:15" ht="16.5" hidden="1" customHeight="1" x14ac:dyDescent="0.25">
      <c r="A7" s="64"/>
      <c r="B7" s="77"/>
      <c r="C7" s="64"/>
      <c r="D7" s="49"/>
      <c r="E7" s="49"/>
      <c r="F7" s="49"/>
      <c r="G7" s="49"/>
      <c r="H7" s="49"/>
      <c r="I7" s="49"/>
      <c r="J7" s="2"/>
    </row>
    <row r="8" spans="1:15" x14ac:dyDescent="0.25">
      <c r="J8" s="2"/>
    </row>
    <row r="9" spans="1:15" ht="0.6" customHeight="1" x14ac:dyDescent="0.25">
      <c r="A9" s="13"/>
      <c r="B9" s="110"/>
      <c r="C9" s="111"/>
      <c r="D9" s="111"/>
      <c r="E9" s="111"/>
      <c r="F9" s="111"/>
      <c r="G9" s="111"/>
      <c r="H9" s="111"/>
      <c r="I9" s="111"/>
      <c r="J9" s="111"/>
    </row>
    <row r="10" spans="1:15" ht="54" customHeight="1" x14ac:dyDescent="0.25">
      <c r="A10" s="109" t="s">
        <v>134</v>
      </c>
      <c r="B10" s="109"/>
      <c r="C10" s="109"/>
      <c r="D10" s="109"/>
      <c r="E10" s="109"/>
      <c r="F10" s="109"/>
      <c r="G10" s="109"/>
      <c r="H10" s="109"/>
      <c r="I10" s="109"/>
      <c r="J10" s="109"/>
      <c r="K10" s="63"/>
      <c r="L10" s="63"/>
      <c r="M10" s="63"/>
    </row>
    <row r="11" spans="1:15" ht="9.75" customHeight="1" x14ac:dyDescent="0.25">
      <c r="A11" s="2"/>
      <c r="B11" s="78"/>
      <c r="C11" s="4"/>
      <c r="D11" s="49"/>
      <c r="E11" s="49"/>
      <c r="F11" s="49"/>
      <c r="G11" s="49"/>
      <c r="H11" s="49"/>
      <c r="I11" s="49"/>
    </row>
    <row r="12" spans="1:15" ht="16.5" customHeight="1" x14ac:dyDescent="0.25">
      <c r="A12" s="102" t="s">
        <v>2</v>
      </c>
      <c r="B12" s="102"/>
      <c r="C12" s="102"/>
      <c r="D12" s="102"/>
      <c r="E12" s="102"/>
      <c r="F12" s="102"/>
      <c r="G12" s="102"/>
      <c r="H12" s="102"/>
      <c r="I12" s="102"/>
      <c r="J12" s="102"/>
    </row>
    <row r="13" spans="1:15" ht="21.75" customHeight="1" x14ac:dyDescent="0.25">
      <c r="A13" s="103" t="s">
        <v>3</v>
      </c>
      <c r="B13" s="103" t="s">
        <v>4</v>
      </c>
      <c r="C13" s="104" t="s">
        <v>5</v>
      </c>
      <c r="D13" s="99"/>
      <c r="E13" s="105" t="s">
        <v>121</v>
      </c>
      <c r="F13" s="106"/>
      <c r="G13" s="106"/>
      <c r="H13" s="107"/>
      <c r="I13" s="97"/>
      <c r="J13" s="108" t="s">
        <v>85</v>
      </c>
    </row>
    <row r="14" spans="1:15" ht="60" customHeight="1" x14ac:dyDescent="0.25">
      <c r="A14" s="103"/>
      <c r="B14" s="103"/>
      <c r="C14" s="104"/>
      <c r="D14" s="6" t="s">
        <v>145</v>
      </c>
      <c r="E14" s="6" t="s">
        <v>138</v>
      </c>
      <c r="F14" s="6" t="s">
        <v>147</v>
      </c>
      <c r="G14" s="6" t="s">
        <v>146</v>
      </c>
      <c r="H14" s="6" t="s">
        <v>139</v>
      </c>
      <c r="I14" s="6" t="s">
        <v>147</v>
      </c>
      <c r="J14" s="108"/>
    </row>
    <row r="15" spans="1:15" ht="16.5" customHeight="1" x14ac:dyDescent="0.25">
      <c r="A15" s="43"/>
      <c r="B15" s="48" t="s">
        <v>6</v>
      </c>
      <c r="C15" s="56"/>
      <c r="D15" s="6">
        <f t="shared" ref="D15:I15" si="0">D20+D57+D164+D289+D301+D313+D69</f>
        <v>7267920.8999999994</v>
      </c>
      <c r="E15" s="6">
        <f t="shared" si="0"/>
        <v>7372492.8999999994</v>
      </c>
      <c r="F15" s="6">
        <f t="shared" si="0"/>
        <v>104572</v>
      </c>
      <c r="G15" s="6">
        <f t="shared" si="0"/>
        <v>2260754.9</v>
      </c>
      <c r="H15" s="6">
        <f t="shared" si="0"/>
        <v>2335196.9</v>
      </c>
      <c r="I15" s="6">
        <f t="shared" si="0"/>
        <v>74442</v>
      </c>
      <c r="J15" s="56"/>
      <c r="O15" s="69"/>
    </row>
    <row r="16" spans="1:15" ht="18.75" customHeight="1" x14ac:dyDescent="0.25">
      <c r="A16" s="43"/>
      <c r="B16" s="7" t="s">
        <v>7</v>
      </c>
      <c r="C16" s="43"/>
      <c r="D16" s="56"/>
      <c r="E16" s="56"/>
      <c r="F16" s="56"/>
      <c r="G16" s="56"/>
      <c r="H16" s="56"/>
      <c r="I16" s="56"/>
      <c r="J16" s="56"/>
      <c r="O16" s="70"/>
    </row>
    <row r="17" spans="1:15" ht="18.75" customHeight="1" x14ac:dyDescent="0.25">
      <c r="A17" s="43"/>
      <c r="B17" s="7" t="s">
        <v>10</v>
      </c>
      <c r="C17" s="43"/>
      <c r="D17" s="57">
        <f t="shared" ref="D17:H18" si="1">D22+D59+D166+D303+D315+D291+D74</f>
        <v>881673.3</v>
      </c>
      <c r="E17" s="57">
        <f t="shared" si="1"/>
        <v>986245.3</v>
      </c>
      <c r="F17" s="57">
        <f t="shared" si="1"/>
        <v>104572</v>
      </c>
      <c r="G17" s="57">
        <f t="shared" si="1"/>
        <v>596841.1</v>
      </c>
      <c r="H17" s="57">
        <f t="shared" si="1"/>
        <v>671283.1</v>
      </c>
      <c r="I17" s="57">
        <f t="shared" ref="I17" si="2">I22+I59+I166+I303+I315+I291+I74</f>
        <v>74442</v>
      </c>
      <c r="J17" s="56"/>
      <c r="K17" s="12"/>
      <c r="M17" s="52"/>
      <c r="N17" s="52"/>
      <c r="O17" s="70"/>
    </row>
    <row r="18" spans="1:15" ht="18.75" customHeight="1" x14ac:dyDescent="0.25">
      <c r="A18" s="43"/>
      <c r="B18" s="46" t="s">
        <v>124</v>
      </c>
      <c r="C18" s="43"/>
      <c r="D18" s="57">
        <f t="shared" si="1"/>
        <v>5468224.8999999994</v>
      </c>
      <c r="E18" s="57">
        <f t="shared" si="1"/>
        <v>5468224.8999999994</v>
      </c>
      <c r="F18" s="57">
        <f t="shared" si="1"/>
        <v>0</v>
      </c>
      <c r="G18" s="56">
        <f t="shared" si="1"/>
        <v>1663913.7999999998</v>
      </c>
      <c r="H18" s="56">
        <f t="shared" si="1"/>
        <v>1663913.7999999998</v>
      </c>
      <c r="I18" s="56">
        <f t="shared" ref="I18" si="3">I23+I60+I167+I304+I316+I292+I75</f>
        <v>0</v>
      </c>
      <c r="J18" s="56"/>
    </row>
    <row r="19" spans="1:15" ht="18.75" customHeight="1" x14ac:dyDescent="0.25">
      <c r="A19" s="43"/>
      <c r="B19" s="7" t="s">
        <v>8</v>
      </c>
      <c r="C19" s="43"/>
      <c r="D19" s="56">
        <f t="shared" ref="D19:I19" si="4">D24+D61+D168+D305+D317</f>
        <v>918022.7</v>
      </c>
      <c r="E19" s="56">
        <f t="shared" si="4"/>
        <v>918022.7</v>
      </c>
      <c r="F19" s="56">
        <f t="shared" si="4"/>
        <v>0</v>
      </c>
      <c r="G19" s="56">
        <f t="shared" si="4"/>
        <v>0</v>
      </c>
      <c r="H19" s="56">
        <f t="shared" si="4"/>
        <v>0</v>
      </c>
      <c r="I19" s="56">
        <f t="shared" si="4"/>
        <v>0</v>
      </c>
      <c r="J19" s="56"/>
      <c r="M19" s="45"/>
      <c r="N19" s="45"/>
      <c r="O19" s="49"/>
    </row>
    <row r="20" spans="1:15" ht="21.6" customHeight="1" x14ac:dyDescent="0.25">
      <c r="A20" s="14" t="s">
        <v>88</v>
      </c>
      <c r="B20" s="48" t="s">
        <v>107</v>
      </c>
      <c r="C20" s="47" t="s">
        <v>12</v>
      </c>
      <c r="D20" s="44">
        <f t="shared" ref="D20" si="5">D22+D23+D24</f>
        <v>941557</v>
      </c>
      <c r="E20" s="44">
        <f t="shared" ref="E20" si="6">E22+E23+E24</f>
        <v>1046119</v>
      </c>
      <c r="F20" s="44">
        <f>E20-D20</f>
        <v>104562</v>
      </c>
      <c r="G20" s="6">
        <f t="shared" ref="G20" si="7">G22+G23+G24</f>
        <v>0</v>
      </c>
      <c r="H20" s="6">
        <f t="shared" ref="H20" si="8">H22+H23+H24</f>
        <v>74442</v>
      </c>
      <c r="I20" s="44">
        <f>H20-G20</f>
        <v>74442</v>
      </c>
      <c r="J20" s="56"/>
    </row>
    <row r="21" spans="1:15" ht="18.75" customHeight="1" x14ac:dyDescent="0.25">
      <c r="A21" s="47"/>
      <c r="B21" s="46" t="s">
        <v>7</v>
      </c>
      <c r="C21" s="47"/>
      <c r="D21" s="44"/>
      <c r="E21" s="44"/>
      <c r="F21" s="44"/>
      <c r="G21" s="6"/>
      <c r="H21" s="6"/>
      <c r="I21" s="44"/>
      <c r="J21" s="56"/>
      <c r="O21" s="69"/>
    </row>
    <row r="22" spans="1:15" ht="18.75" customHeight="1" x14ac:dyDescent="0.25">
      <c r="A22" s="47"/>
      <c r="B22" s="7" t="s">
        <v>10</v>
      </c>
      <c r="C22" s="47"/>
      <c r="D22" s="57">
        <f>D43+D47+D51+D55+D31+D37</f>
        <v>1042</v>
      </c>
      <c r="E22" s="57">
        <f>E43+E47+E51+E55+E31+E37</f>
        <v>105604</v>
      </c>
      <c r="F22" s="57">
        <f t="shared" ref="F22:F85" si="9">E22-D22</f>
        <v>104562</v>
      </c>
      <c r="G22" s="57">
        <f>G43+G47+G51+G55+G31+G37</f>
        <v>0</v>
      </c>
      <c r="H22" s="57">
        <f>H43+H47+H51+H55+H31+H37</f>
        <v>74442</v>
      </c>
      <c r="I22" s="57">
        <f t="shared" ref="I22:I85" si="10">H22-G22</f>
        <v>74442</v>
      </c>
      <c r="J22" s="15"/>
      <c r="O22" s="70"/>
    </row>
    <row r="23" spans="1:15" ht="18.75" customHeight="1" x14ac:dyDescent="0.25">
      <c r="A23" s="47"/>
      <c r="B23" s="46" t="s">
        <v>124</v>
      </c>
      <c r="C23" s="47"/>
      <c r="D23" s="57">
        <f>D44+D48+D52+D56+D32+D38</f>
        <v>940515</v>
      </c>
      <c r="E23" s="57">
        <f>E44+E48+E52+E56+E32+E38</f>
        <v>940515</v>
      </c>
      <c r="F23" s="57">
        <f t="shared" si="9"/>
        <v>0</v>
      </c>
      <c r="G23" s="57">
        <f>G44+G48+G52+G56+G32+G38</f>
        <v>0</v>
      </c>
      <c r="H23" s="57">
        <f>H44+H48+H52+H56+H32+H38</f>
        <v>0</v>
      </c>
      <c r="I23" s="57">
        <f t="shared" si="10"/>
        <v>0</v>
      </c>
      <c r="J23" s="15"/>
      <c r="O23" s="70"/>
    </row>
    <row r="24" spans="1:15" ht="18.75" hidden="1" customHeight="1" x14ac:dyDescent="0.25">
      <c r="A24" s="47"/>
      <c r="B24" s="7" t="s">
        <v>8</v>
      </c>
      <c r="C24" s="47"/>
      <c r="D24" s="56"/>
      <c r="E24" s="56"/>
      <c r="F24" s="56">
        <f t="shared" si="9"/>
        <v>0</v>
      </c>
      <c r="G24" s="56"/>
      <c r="H24" s="56"/>
      <c r="I24" s="56">
        <f t="shared" si="10"/>
        <v>0</v>
      </c>
      <c r="J24" s="15"/>
      <c r="O24" s="70"/>
    </row>
    <row r="25" spans="1:15" ht="21" customHeight="1" x14ac:dyDescent="0.25">
      <c r="A25" s="47"/>
      <c r="B25" s="81" t="s">
        <v>108</v>
      </c>
      <c r="C25" s="33" t="s">
        <v>13</v>
      </c>
      <c r="D25" s="66">
        <f>D26+D39</f>
        <v>941557</v>
      </c>
      <c r="E25" s="66">
        <f>E26+E39</f>
        <v>1046119</v>
      </c>
      <c r="F25" s="66">
        <f t="shared" si="9"/>
        <v>104562</v>
      </c>
      <c r="G25" s="34">
        <f>G26+G39</f>
        <v>0</v>
      </c>
      <c r="H25" s="34">
        <f>H26+H39</f>
        <v>74442</v>
      </c>
      <c r="I25" s="66">
        <f t="shared" si="10"/>
        <v>74442</v>
      </c>
      <c r="J25" s="15"/>
    </row>
    <row r="26" spans="1:15" ht="39" customHeight="1" x14ac:dyDescent="0.25">
      <c r="A26" s="47"/>
      <c r="B26" s="20" t="s">
        <v>67</v>
      </c>
      <c r="C26" s="47" t="s">
        <v>13</v>
      </c>
      <c r="D26" s="44">
        <f>D27</f>
        <v>941457</v>
      </c>
      <c r="E26" s="44">
        <f>E27</f>
        <v>941457</v>
      </c>
      <c r="F26" s="44">
        <f t="shared" si="9"/>
        <v>0</v>
      </c>
      <c r="G26" s="6">
        <f>G27</f>
        <v>0</v>
      </c>
      <c r="H26" s="6">
        <f>H27</f>
        <v>0</v>
      </c>
      <c r="I26" s="44">
        <f t="shared" si="10"/>
        <v>0</v>
      </c>
      <c r="J26" s="15"/>
    </row>
    <row r="27" spans="1:15" ht="33.75" customHeight="1" x14ac:dyDescent="0.25">
      <c r="A27" s="47"/>
      <c r="B27" s="20" t="s">
        <v>111</v>
      </c>
      <c r="C27" s="47" t="s">
        <v>13</v>
      </c>
      <c r="D27" s="44">
        <f>D29+D35</f>
        <v>941457</v>
      </c>
      <c r="E27" s="44">
        <f>E29+E35</f>
        <v>941457</v>
      </c>
      <c r="F27" s="44">
        <f t="shared" si="9"/>
        <v>0</v>
      </c>
      <c r="G27" s="6">
        <f>G29+G35</f>
        <v>0</v>
      </c>
      <c r="H27" s="6">
        <f>H29+H35</f>
        <v>0</v>
      </c>
      <c r="I27" s="44">
        <f t="shared" si="10"/>
        <v>0</v>
      </c>
      <c r="J27" s="15"/>
    </row>
    <row r="28" spans="1:15" ht="89.25" customHeight="1" x14ac:dyDescent="0.25">
      <c r="A28" s="47"/>
      <c r="B28" s="20" t="s">
        <v>163</v>
      </c>
      <c r="C28" s="47" t="s">
        <v>13</v>
      </c>
      <c r="D28" s="44">
        <f>D29</f>
        <v>750751</v>
      </c>
      <c r="E28" s="44">
        <f>E29</f>
        <v>750751</v>
      </c>
      <c r="F28" s="44">
        <f t="shared" si="9"/>
        <v>0</v>
      </c>
      <c r="G28" s="6">
        <f>G29</f>
        <v>0</v>
      </c>
      <c r="H28" s="6">
        <f>H29</f>
        <v>0</v>
      </c>
      <c r="I28" s="44">
        <f t="shared" si="10"/>
        <v>0</v>
      </c>
      <c r="J28" s="15"/>
    </row>
    <row r="29" spans="1:15" ht="84.75" customHeight="1" x14ac:dyDescent="0.25">
      <c r="A29" s="43" t="s">
        <v>16</v>
      </c>
      <c r="B29" s="75" t="s">
        <v>164</v>
      </c>
      <c r="C29" s="43" t="s">
        <v>13</v>
      </c>
      <c r="D29" s="57">
        <f>SUM(D31:D33)</f>
        <v>750751</v>
      </c>
      <c r="E29" s="57">
        <f>SUM(E31:E33)</f>
        <v>750751</v>
      </c>
      <c r="F29" s="57">
        <f t="shared" si="9"/>
        <v>0</v>
      </c>
      <c r="G29" s="56">
        <f>SUM(G31:G33)</f>
        <v>0</v>
      </c>
      <c r="H29" s="56">
        <f>SUM(H31:H33)</f>
        <v>0</v>
      </c>
      <c r="I29" s="57">
        <f t="shared" si="10"/>
        <v>0</v>
      </c>
      <c r="J29" s="15" t="s">
        <v>66</v>
      </c>
      <c r="O29" s="69"/>
    </row>
    <row r="30" spans="1:15" ht="18.75" customHeight="1" x14ac:dyDescent="0.25">
      <c r="A30" s="47"/>
      <c r="B30" s="46" t="s">
        <v>7</v>
      </c>
      <c r="C30" s="43"/>
      <c r="D30" s="57"/>
      <c r="E30" s="57"/>
      <c r="F30" s="57">
        <f t="shared" si="9"/>
        <v>0</v>
      </c>
      <c r="G30" s="56"/>
      <c r="H30" s="56"/>
      <c r="I30" s="57">
        <f t="shared" si="10"/>
        <v>0</v>
      </c>
      <c r="J30" s="54"/>
      <c r="O30" s="70"/>
    </row>
    <row r="31" spans="1:15" ht="18.75" customHeight="1" x14ac:dyDescent="0.25">
      <c r="A31" s="47"/>
      <c r="B31" s="7" t="s">
        <v>10</v>
      </c>
      <c r="C31" s="43"/>
      <c r="D31" s="57">
        <v>751</v>
      </c>
      <c r="E31" s="57">
        <v>751</v>
      </c>
      <c r="F31" s="57">
        <f t="shared" si="9"/>
        <v>0</v>
      </c>
      <c r="G31" s="56"/>
      <c r="H31" s="56"/>
      <c r="I31" s="57">
        <f t="shared" si="10"/>
        <v>0</v>
      </c>
      <c r="J31" s="56"/>
      <c r="O31" s="70"/>
    </row>
    <row r="32" spans="1:15" ht="18.75" customHeight="1" x14ac:dyDescent="0.25">
      <c r="A32" s="47"/>
      <c r="B32" s="46" t="s">
        <v>124</v>
      </c>
      <c r="C32" s="43"/>
      <c r="D32" s="57">
        <v>750000</v>
      </c>
      <c r="E32" s="57">
        <v>750000</v>
      </c>
      <c r="F32" s="57">
        <f t="shared" si="9"/>
        <v>0</v>
      </c>
      <c r="G32" s="56"/>
      <c r="H32" s="56"/>
      <c r="I32" s="57">
        <f t="shared" si="10"/>
        <v>0</v>
      </c>
      <c r="J32" s="56"/>
      <c r="O32" s="70"/>
    </row>
    <row r="33" spans="1:10" s="64" customFormat="1" ht="18.75" hidden="1" customHeight="1" x14ac:dyDescent="0.25">
      <c r="A33" s="47"/>
      <c r="B33" s="79" t="s">
        <v>8</v>
      </c>
      <c r="C33" s="43"/>
      <c r="D33" s="56"/>
      <c r="E33" s="56"/>
      <c r="F33" s="56">
        <f t="shared" si="9"/>
        <v>0</v>
      </c>
      <c r="G33" s="56"/>
      <c r="H33" s="56"/>
      <c r="I33" s="56">
        <f t="shared" si="10"/>
        <v>0</v>
      </c>
      <c r="J33" s="56"/>
    </row>
    <row r="34" spans="1:10" ht="42.75" customHeight="1" x14ac:dyDescent="0.25">
      <c r="A34" s="47"/>
      <c r="B34" s="20" t="s">
        <v>148</v>
      </c>
      <c r="C34" s="47" t="s">
        <v>13</v>
      </c>
      <c r="D34" s="44">
        <f>D35</f>
        <v>190706</v>
      </c>
      <c r="E34" s="44">
        <f>E35</f>
        <v>190706</v>
      </c>
      <c r="F34" s="44">
        <f t="shared" si="9"/>
        <v>0</v>
      </c>
      <c r="G34" s="6">
        <f>G35</f>
        <v>0</v>
      </c>
      <c r="H34" s="6">
        <f>H35</f>
        <v>0</v>
      </c>
      <c r="I34" s="44">
        <f t="shared" si="10"/>
        <v>0</v>
      </c>
      <c r="J34" s="15"/>
    </row>
    <row r="35" spans="1:10" ht="55.5" customHeight="1" x14ac:dyDescent="0.25">
      <c r="A35" s="43" t="s">
        <v>17</v>
      </c>
      <c r="B35" s="75" t="s">
        <v>165</v>
      </c>
      <c r="C35" s="43" t="s">
        <v>13</v>
      </c>
      <c r="D35" s="57">
        <f>SUM(D37:D38)</f>
        <v>190706</v>
      </c>
      <c r="E35" s="57">
        <f>SUM(E37:E38)</f>
        <v>190706</v>
      </c>
      <c r="F35" s="57">
        <f t="shared" si="9"/>
        <v>0</v>
      </c>
      <c r="G35" s="56">
        <f>SUM(G37:G38)</f>
        <v>0</v>
      </c>
      <c r="H35" s="56">
        <f>SUM(H37:H38)</f>
        <v>0</v>
      </c>
      <c r="I35" s="57">
        <f t="shared" si="10"/>
        <v>0</v>
      </c>
      <c r="J35" s="15" t="s">
        <v>66</v>
      </c>
    </row>
    <row r="36" spans="1:10" ht="18.75" customHeight="1" x14ac:dyDescent="0.25">
      <c r="A36" s="47"/>
      <c r="B36" s="46" t="s">
        <v>7</v>
      </c>
      <c r="C36" s="43"/>
      <c r="D36" s="57"/>
      <c r="E36" s="57"/>
      <c r="F36" s="57">
        <f t="shared" si="9"/>
        <v>0</v>
      </c>
      <c r="G36" s="56"/>
      <c r="H36" s="56"/>
      <c r="I36" s="57">
        <f t="shared" si="10"/>
        <v>0</v>
      </c>
      <c r="J36" s="54"/>
    </row>
    <row r="37" spans="1:10" ht="18.75" customHeight="1" x14ac:dyDescent="0.25">
      <c r="A37" s="47"/>
      <c r="B37" s="7" t="s">
        <v>10</v>
      </c>
      <c r="C37" s="43"/>
      <c r="D37" s="57">
        <v>191</v>
      </c>
      <c r="E37" s="57">
        <v>191</v>
      </c>
      <c r="F37" s="57">
        <f t="shared" si="9"/>
        <v>0</v>
      </c>
      <c r="G37" s="56"/>
      <c r="H37" s="56"/>
      <c r="I37" s="57">
        <f t="shared" si="10"/>
        <v>0</v>
      </c>
      <c r="J37" s="56"/>
    </row>
    <row r="38" spans="1:10" ht="18.75" customHeight="1" x14ac:dyDescent="0.25">
      <c r="A38" s="47"/>
      <c r="B38" s="46" t="s">
        <v>124</v>
      </c>
      <c r="C38" s="43"/>
      <c r="D38" s="57">
        <v>190515</v>
      </c>
      <c r="E38" s="57">
        <v>190515</v>
      </c>
      <c r="F38" s="57">
        <f t="shared" si="9"/>
        <v>0</v>
      </c>
      <c r="G38" s="56"/>
      <c r="H38" s="56"/>
      <c r="I38" s="57">
        <f t="shared" si="10"/>
        <v>0</v>
      </c>
      <c r="J38" s="56"/>
    </row>
    <row r="39" spans="1:10" ht="54" customHeight="1" x14ac:dyDescent="0.25">
      <c r="A39" s="47"/>
      <c r="B39" s="20" t="s">
        <v>14</v>
      </c>
      <c r="C39" s="47" t="s">
        <v>13</v>
      </c>
      <c r="D39" s="44">
        <f>D40</f>
        <v>100</v>
      </c>
      <c r="E39" s="44">
        <f>E40</f>
        <v>104662</v>
      </c>
      <c r="F39" s="44">
        <f t="shared" si="9"/>
        <v>104562</v>
      </c>
      <c r="G39" s="6">
        <f>G40</f>
        <v>0</v>
      </c>
      <c r="H39" s="6">
        <f>H40</f>
        <v>74442</v>
      </c>
      <c r="I39" s="44">
        <f t="shared" si="10"/>
        <v>74442</v>
      </c>
      <c r="J39" s="15">
        <f>J40</f>
        <v>0</v>
      </c>
    </row>
    <row r="40" spans="1:10" ht="56.25" customHeight="1" x14ac:dyDescent="0.25">
      <c r="A40" s="47"/>
      <c r="B40" s="20" t="s">
        <v>15</v>
      </c>
      <c r="C40" s="47" t="s">
        <v>13</v>
      </c>
      <c r="D40" s="44">
        <f>SUM(D41,D45,D49)+D53</f>
        <v>100</v>
      </c>
      <c r="E40" s="44">
        <f>SUM(E41,E45,E49)+E53</f>
        <v>104662</v>
      </c>
      <c r="F40" s="44">
        <f t="shared" si="9"/>
        <v>104562</v>
      </c>
      <c r="G40" s="6">
        <f>SUM(G41,G45,G49)+G53</f>
        <v>0</v>
      </c>
      <c r="H40" s="6">
        <f>SUM(H41,H45,H49)+H53</f>
        <v>74442</v>
      </c>
      <c r="I40" s="44">
        <f t="shared" si="10"/>
        <v>74442</v>
      </c>
      <c r="J40" s="15">
        <f>SUM(J41,J45,J49)</f>
        <v>0</v>
      </c>
    </row>
    <row r="41" spans="1:10" ht="93.75" customHeight="1" x14ac:dyDescent="0.25">
      <c r="A41" s="43" t="s">
        <v>18</v>
      </c>
      <c r="B41" s="75" t="s">
        <v>162</v>
      </c>
      <c r="C41" s="43" t="s">
        <v>13</v>
      </c>
      <c r="D41" s="57">
        <f>SUM(D43:D44)</f>
        <v>50</v>
      </c>
      <c r="E41" s="57">
        <f>SUM(E43:E44)</f>
        <v>104662</v>
      </c>
      <c r="F41" s="57">
        <f t="shared" si="9"/>
        <v>104612</v>
      </c>
      <c r="G41" s="56">
        <f>SUM(G43:G44)</f>
        <v>0</v>
      </c>
      <c r="H41" s="56">
        <f>SUM(H43:H44)</f>
        <v>74442</v>
      </c>
      <c r="I41" s="57">
        <f t="shared" si="10"/>
        <v>74442</v>
      </c>
      <c r="J41" s="15" t="s">
        <v>11</v>
      </c>
    </row>
    <row r="42" spans="1:10" ht="18.75" customHeight="1" x14ac:dyDescent="0.25">
      <c r="A42" s="43"/>
      <c r="B42" s="46" t="s">
        <v>7</v>
      </c>
      <c r="C42" s="43"/>
      <c r="D42" s="57"/>
      <c r="E42" s="57"/>
      <c r="F42" s="57">
        <f t="shared" si="9"/>
        <v>0</v>
      </c>
      <c r="G42" s="56"/>
      <c r="H42" s="56"/>
      <c r="I42" s="57">
        <f t="shared" si="10"/>
        <v>0</v>
      </c>
      <c r="J42" s="54"/>
    </row>
    <row r="43" spans="1:10" ht="18.75" customHeight="1" x14ac:dyDescent="0.25">
      <c r="A43" s="43"/>
      <c r="B43" s="7" t="s">
        <v>10</v>
      </c>
      <c r="C43" s="43"/>
      <c r="D43" s="57">
        <v>50</v>
      </c>
      <c r="E43" s="57">
        <v>104662</v>
      </c>
      <c r="F43" s="57">
        <f t="shared" si="9"/>
        <v>104612</v>
      </c>
      <c r="G43" s="56"/>
      <c r="H43" s="56">
        <v>74442</v>
      </c>
      <c r="I43" s="57">
        <f t="shared" si="10"/>
        <v>74442</v>
      </c>
      <c r="J43" s="56"/>
    </row>
    <row r="44" spans="1:10" ht="18.75" hidden="1" customHeight="1" x14ac:dyDescent="0.25">
      <c r="A44" s="43"/>
      <c r="B44" s="80" t="s">
        <v>124</v>
      </c>
      <c r="C44" s="43"/>
      <c r="D44" s="57"/>
      <c r="E44" s="57"/>
      <c r="F44" s="57">
        <f t="shared" si="9"/>
        <v>0</v>
      </c>
      <c r="G44" s="56"/>
      <c r="H44" s="56"/>
      <c r="I44" s="57">
        <f t="shared" si="10"/>
        <v>0</v>
      </c>
      <c r="J44" s="56"/>
    </row>
    <row r="45" spans="1:10" ht="69" customHeight="1" x14ac:dyDescent="0.25">
      <c r="A45" s="43" t="s">
        <v>19</v>
      </c>
      <c r="B45" s="75" t="s">
        <v>125</v>
      </c>
      <c r="C45" s="43" t="s">
        <v>13</v>
      </c>
      <c r="D45" s="57">
        <f>SUM(D47:D48)</f>
        <v>50</v>
      </c>
      <c r="E45" s="57">
        <f>SUM(E47:E48)</f>
        <v>0</v>
      </c>
      <c r="F45" s="57">
        <f t="shared" si="9"/>
        <v>-50</v>
      </c>
      <c r="G45" s="56">
        <f>SUM(G47:G48)</f>
        <v>0</v>
      </c>
      <c r="H45" s="56">
        <f>SUM(H47:H48)</f>
        <v>0</v>
      </c>
      <c r="I45" s="57">
        <f t="shared" si="10"/>
        <v>0</v>
      </c>
      <c r="J45" s="15" t="s">
        <v>11</v>
      </c>
    </row>
    <row r="46" spans="1:10" ht="20.25" customHeight="1" x14ac:dyDescent="0.25">
      <c r="A46" s="47"/>
      <c r="B46" s="46" t="s">
        <v>7</v>
      </c>
      <c r="C46" s="43"/>
      <c r="D46" s="57"/>
      <c r="E46" s="57"/>
      <c r="F46" s="57">
        <f t="shared" si="9"/>
        <v>0</v>
      </c>
      <c r="G46" s="56"/>
      <c r="H46" s="56"/>
      <c r="I46" s="57">
        <f t="shared" si="10"/>
        <v>0</v>
      </c>
      <c r="J46" s="54"/>
    </row>
    <row r="47" spans="1:10" ht="20.25" customHeight="1" x14ac:dyDescent="0.25">
      <c r="A47" s="47"/>
      <c r="B47" s="7" t="s">
        <v>10</v>
      </c>
      <c r="C47" s="43"/>
      <c r="D47" s="57">
        <v>50</v>
      </c>
      <c r="E47" s="57"/>
      <c r="F47" s="57">
        <f t="shared" si="9"/>
        <v>-50</v>
      </c>
      <c r="G47" s="56"/>
      <c r="H47" s="56"/>
      <c r="I47" s="57">
        <f t="shared" si="10"/>
        <v>0</v>
      </c>
      <c r="J47" s="56"/>
    </row>
    <row r="48" spans="1:10" ht="20.25" hidden="1" customHeight="1" x14ac:dyDescent="0.25">
      <c r="A48" s="47"/>
      <c r="B48" s="46" t="s">
        <v>9</v>
      </c>
      <c r="C48" s="43"/>
      <c r="D48" s="56"/>
      <c r="E48" s="56"/>
      <c r="F48" s="56">
        <f t="shared" si="9"/>
        <v>0</v>
      </c>
      <c r="G48" s="56"/>
      <c r="H48" s="56"/>
      <c r="I48" s="56">
        <f t="shared" si="10"/>
        <v>0</v>
      </c>
      <c r="J48" s="56"/>
    </row>
    <row r="49" spans="1:15" ht="89.25" hidden="1" customHeight="1" x14ac:dyDescent="0.25">
      <c r="A49" s="43" t="s">
        <v>19</v>
      </c>
      <c r="B49" s="5"/>
      <c r="C49" s="43" t="s">
        <v>13</v>
      </c>
      <c r="D49" s="56">
        <f>SUM(D51:D52)</f>
        <v>0</v>
      </c>
      <c r="E49" s="56">
        <f>SUM(E51:E52)</f>
        <v>0</v>
      </c>
      <c r="F49" s="56">
        <f t="shared" si="9"/>
        <v>0</v>
      </c>
      <c r="G49" s="56">
        <f>SUM(G51:G52)</f>
        <v>0</v>
      </c>
      <c r="H49" s="56">
        <f>SUM(H51:H52)</f>
        <v>0</v>
      </c>
      <c r="I49" s="56">
        <f t="shared" si="10"/>
        <v>0</v>
      </c>
      <c r="J49" s="15" t="s">
        <v>11</v>
      </c>
    </row>
    <row r="50" spans="1:15" ht="18.75" hidden="1" customHeight="1" x14ac:dyDescent="0.25">
      <c r="A50" s="47"/>
      <c r="B50" s="46" t="s">
        <v>7</v>
      </c>
      <c r="C50" s="43"/>
      <c r="D50" s="56"/>
      <c r="E50" s="56"/>
      <c r="F50" s="56">
        <f t="shared" si="9"/>
        <v>0</v>
      </c>
      <c r="G50" s="56"/>
      <c r="H50" s="56"/>
      <c r="I50" s="56">
        <f t="shared" si="10"/>
        <v>0</v>
      </c>
      <c r="J50" s="54"/>
    </row>
    <row r="51" spans="1:15" ht="18.75" hidden="1" customHeight="1" x14ac:dyDescent="0.25">
      <c r="A51" s="47"/>
      <c r="B51" s="7" t="s">
        <v>10</v>
      </c>
      <c r="C51" s="43"/>
      <c r="D51" s="56"/>
      <c r="E51" s="56"/>
      <c r="F51" s="56">
        <f t="shared" si="9"/>
        <v>0</v>
      </c>
      <c r="G51" s="56"/>
      <c r="H51" s="56"/>
      <c r="I51" s="56">
        <f t="shared" si="10"/>
        <v>0</v>
      </c>
      <c r="J51" s="56"/>
    </row>
    <row r="52" spans="1:15" ht="18.75" hidden="1" customHeight="1" x14ac:dyDescent="0.25">
      <c r="A52" s="47"/>
      <c r="B52" s="46" t="s">
        <v>9</v>
      </c>
      <c r="C52" s="43"/>
      <c r="D52" s="56"/>
      <c r="E52" s="56"/>
      <c r="F52" s="56">
        <f t="shared" si="9"/>
        <v>0</v>
      </c>
      <c r="G52" s="56"/>
      <c r="H52" s="56"/>
      <c r="I52" s="56">
        <f t="shared" si="10"/>
        <v>0</v>
      </c>
      <c r="J52" s="56"/>
    </row>
    <row r="53" spans="1:15" ht="78.75" hidden="1" customHeight="1" x14ac:dyDescent="0.25">
      <c r="A53" s="43" t="s">
        <v>48</v>
      </c>
      <c r="B53" s="5"/>
      <c r="C53" s="43" t="s">
        <v>13</v>
      </c>
      <c r="D53" s="56">
        <f>SUM(D55:D56)</f>
        <v>0</v>
      </c>
      <c r="E53" s="56">
        <f>SUM(E55:E56)</f>
        <v>0</v>
      </c>
      <c r="F53" s="56">
        <f t="shared" si="9"/>
        <v>0</v>
      </c>
      <c r="G53" s="56">
        <f>SUM(G55:G56)</f>
        <v>0</v>
      </c>
      <c r="H53" s="56">
        <f>SUM(H55:H56)</f>
        <v>0</v>
      </c>
      <c r="I53" s="56">
        <f t="shared" si="10"/>
        <v>0</v>
      </c>
      <c r="J53" s="15" t="s">
        <v>11</v>
      </c>
    </row>
    <row r="54" spans="1:15" ht="18.75" hidden="1" customHeight="1" x14ac:dyDescent="0.25">
      <c r="A54" s="47"/>
      <c r="B54" s="46" t="s">
        <v>7</v>
      </c>
      <c r="C54" s="43"/>
      <c r="D54" s="56"/>
      <c r="E54" s="56"/>
      <c r="F54" s="56">
        <f t="shared" si="9"/>
        <v>0</v>
      </c>
      <c r="G54" s="56"/>
      <c r="H54" s="56"/>
      <c r="I54" s="56">
        <f t="shared" si="10"/>
        <v>0</v>
      </c>
      <c r="J54" s="54"/>
    </row>
    <row r="55" spans="1:15" ht="18.75" hidden="1" customHeight="1" x14ac:dyDescent="0.25">
      <c r="A55" s="47"/>
      <c r="B55" s="7" t="s">
        <v>10</v>
      </c>
      <c r="C55" s="43"/>
      <c r="D55" s="56"/>
      <c r="E55" s="56"/>
      <c r="F55" s="56">
        <f t="shared" si="9"/>
        <v>0</v>
      </c>
      <c r="G55" s="56"/>
      <c r="H55" s="56"/>
      <c r="I55" s="56">
        <f t="shared" si="10"/>
        <v>0</v>
      </c>
      <c r="J55" s="56"/>
    </row>
    <row r="56" spans="1:15" ht="18.75" hidden="1" customHeight="1" x14ac:dyDescent="0.25">
      <c r="A56" s="47"/>
      <c r="B56" s="46" t="s">
        <v>9</v>
      </c>
      <c r="C56" s="43"/>
      <c r="D56" s="56"/>
      <c r="E56" s="56"/>
      <c r="F56" s="56">
        <f t="shared" si="9"/>
        <v>0</v>
      </c>
      <c r="G56" s="56"/>
      <c r="H56" s="56"/>
      <c r="I56" s="56">
        <f t="shared" si="10"/>
        <v>0</v>
      </c>
      <c r="J56" s="56"/>
    </row>
    <row r="57" spans="1:15" s="64" customFormat="1" ht="23.25" customHeight="1" x14ac:dyDescent="0.25">
      <c r="A57" s="14" t="s">
        <v>89</v>
      </c>
      <c r="B57" s="48" t="s">
        <v>20</v>
      </c>
      <c r="C57" s="47" t="s">
        <v>21</v>
      </c>
      <c r="D57" s="44">
        <f>SUM(D59:D61)</f>
        <v>2292932</v>
      </c>
      <c r="E57" s="44">
        <f>SUM(E59:E61)</f>
        <v>2292932</v>
      </c>
      <c r="F57" s="44">
        <f t="shared" si="9"/>
        <v>0</v>
      </c>
      <c r="G57" s="44">
        <f>SUM(G59:G61)</f>
        <v>202827</v>
      </c>
      <c r="H57" s="44">
        <f>SUM(H59:H61)</f>
        <v>202827</v>
      </c>
      <c r="I57" s="44">
        <f t="shared" si="10"/>
        <v>0</v>
      </c>
      <c r="J57" s="56">
        <f>SUM(J59:J61)</f>
        <v>0</v>
      </c>
      <c r="M57" s="49"/>
      <c r="N57" s="49"/>
      <c r="O57" s="49"/>
    </row>
    <row r="58" spans="1:15" ht="19.149999999999999" customHeight="1" x14ac:dyDescent="0.25">
      <c r="A58" s="47"/>
      <c r="B58" s="46" t="s">
        <v>7</v>
      </c>
      <c r="C58" s="43"/>
      <c r="D58" s="57"/>
      <c r="E58" s="57"/>
      <c r="F58" s="57">
        <f t="shared" si="9"/>
        <v>0</v>
      </c>
      <c r="G58" s="57"/>
      <c r="H58" s="57"/>
      <c r="I58" s="57">
        <f t="shared" si="10"/>
        <v>0</v>
      </c>
      <c r="J58" s="56"/>
      <c r="M58" s="52"/>
      <c r="N58" s="52"/>
    </row>
    <row r="59" spans="1:15" ht="18.75" customHeight="1" x14ac:dyDescent="0.25">
      <c r="A59" s="47"/>
      <c r="B59" s="7" t="s">
        <v>10</v>
      </c>
      <c r="C59" s="43"/>
      <c r="D59" s="57">
        <f>D66+D157+D162+D143+D148+D153+D108+D114+D122+D118+D126+D130+D134+D138</f>
        <v>58140</v>
      </c>
      <c r="E59" s="57">
        <f t="shared" ref="E59:F59" si="11">E66+E157+E162+E143+E148+E153+E108+E114+E122+E118+E126+E130+E134+E138</f>
        <v>58140</v>
      </c>
      <c r="F59" s="57">
        <f t="shared" si="11"/>
        <v>0</v>
      </c>
      <c r="G59" s="57">
        <f>G66+G157+G162+G143+G148+G153+G108+G114+G122+G118+G126+G130+G134+G138</f>
        <v>53547</v>
      </c>
      <c r="H59" s="57">
        <f>H66+H157+H162+H143+H148+H153+H108+H114+H122+H118+H126+H130+H134+H138</f>
        <v>53547</v>
      </c>
      <c r="I59" s="57">
        <f t="shared" si="10"/>
        <v>0</v>
      </c>
      <c r="J59" s="15">
        <f>J66</f>
        <v>0</v>
      </c>
    </row>
    <row r="60" spans="1:15" ht="16.5" customHeight="1" x14ac:dyDescent="0.25">
      <c r="A60" s="47"/>
      <c r="B60" s="46" t="s">
        <v>124</v>
      </c>
      <c r="C60" s="43"/>
      <c r="D60" s="57">
        <f>D67+D158+D163+D144+D149+D154+D109+D115+D123+D119+D127+D131+D135+D139</f>
        <v>2234792</v>
      </c>
      <c r="E60" s="57">
        <f t="shared" ref="E60:F60" si="12">E67+E158+E163+E144+E149+E154+E109+E115+E123+E119+E127+E131+E135+E139</f>
        <v>2234792</v>
      </c>
      <c r="F60" s="57">
        <f t="shared" si="12"/>
        <v>0</v>
      </c>
      <c r="G60" s="57">
        <f>G67+G158+G163+G144+G149+G154+G109+G115+G123+G119+G127+G131+G135+G139</f>
        <v>149280</v>
      </c>
      <c r="H60" s="57">
        <f>H67+H158+H163+H144+H149+H154+H109+H115+H123+H119+H127+H131+H135+H139</f>
        <v>149280</v>
      </c>
      <c r="I60" s="57">
        <f t="shared" si="10"/>
        <v>0</v>
      </c>
      <c r="J60" s="15">
        <f>J67</f>
        <v>0</v>
      </c>
    </row>
    <row r="61" spans="1:15" ht="18.75" hidden="1" customHeight="1" x14ac:dyDescent="0.25">
      <c r="A61" s="47"/>
      <c r="B61" s="79" t="s">
        <v>8</v>
      </c>
      <c r="C61" s="43"/>
      <c r="D61" s="57">
        <f>D68</f>
        <v>0</v>
      </c>
      <c r="E61" s="57">
        <f>E68</f>
        <v>0</v>
      </c>
      <c r="F61" s="57">
        <f t="shared" si="9"/>
        <v>0</v>
      </c>
      <c r="G61" s="57">
        <f>G68</f>
        <v>0</v>
      </c>
      <c r="H61" s="57">
        <f>H68</f>
        <v>0</v>
      </c>
      <c r="I61" s="57">
        <f t="shared" si="10"/>
        <v>0</v>
      </c>
      <c r="J61" s="15"/>
    </row>
    <row r="62" spans="1:15" s="36" customFormat="1" ht="18.75" hidden="1" customHeight="1" x14ac:dyDescent="0.25">
      <c r="A62" s="33"/>
      <c r="B62" s="81" t="s">
        <v>112</v>
      </c>
      <c r="C62" s="33" t="s">
        <v>27</v>
      </c>
      <c r="D62" s="66">
        <f t="shared" ref="D62:H63" si="13">D63</f>
        <v>0</v>
      </c>
      <c r="E62" s="66">
        <f t="shared" si="13"/>
        <v>0</v>
      </c>
      <c r="F62" s="66">
        <f t="shared" si="9"/>
        <v>0</v>
      </c>
      <c r="G62" s="66">
        <f t="shared" si="13"/>
        <v>0</v>
      </c>
      <c r="H62" s="66">
        <f t="shared" si="13"/>
        <v>0</v>
      </c>
      <c r="I62" s="66">
        <f t="shared" si="10"/>
        <v>0</v>
      </c>
      <c r="J62" s="35"/>
      <c r="M62" s="53"/>
    </row>
    <row r="63" spans="1:15" s="64" customFormat="1" ht="49.5" hidden="1" customHeight="1" x14ac:dyDescent="0.25">
      <c r="A63" s="47"/>
      <c r="B63" s="75" t="s">
        <v>28</v>
      </c>
      <c r="C63" s="47" t="s">
        <v>27</v>
      </c>
      <c r="D63" s="44">
        <f t="shared" si="13"/>
        <v>0</v>
      </c>
      <c r="E63" s="44">
        <f t="shared" si="13"/>
        <v>0</v>
      </c>
      <c r="F63" s="44">
        <f t="shared" si="9"/>
        <v>0</v>
      </c>
      <c r="G63" s="44">
        <f t="shared" si="13"/>
        <v>0</v>
      </c>
      <c r="H63" s="44">
        <f t="shared" si="13"/>
        <v>0</v>
      </c>
      <c r="I63" s="44">
        <f t="shared" si="10"/>
        <v>0</v>
      </c>
      <c r="J63" s="56"/>
      <c r="M63" s="49"/>
    </row>
    <row r="64" spans="1:15" ht="49.5" hidden="1" customHeight="1" x14ac:dyDescent="0.25">
      <c r="A64" s="43" t="s">
        <v>48</v>
      </c>
      <c r="B64" s="75" t="s">
        <v>29</v>
      </c>
      <c r="C64" s="43" t="s">
        <v>27</v>
      </c>
      <c r="D64" s="57">
        <f>SUM(D66:D68)</f>
        <v>0</v>
      </c>
      <c r="E64" s="57">
        <f>SUM(E66:E68)</f>
        <v>0</v>
      </c>
      <c r="F64" s="57">
        <f t="shared" si="9"/>
        <v>0</v>
      </c>
      <c r="G64" s="57">
        <f>SUM(G66:G68)</f>
        <v>0</v>
      </c>
      <c r="H64" s="57">
        <f>SUM(H66:H68)</f>
        <v>0</v>
      </c>
      <c r="I64" s="57">
        <f t="shared" si="10"/>
        <v>0</v>
      </c>
      <c r="J64" s="56" t="s">
        <v>26</v>
      </c>
    </row>
    <row r="65" spans="1:10" s="64" customFormat="1" ht="18.75" hidden="1" customHeight="1" x14ac:dyDescent="0.25">
      <c r="A65" s="47"/>
      <c r="B65" s="80" t="s">
        <v>7</v>
      </c>
      <c r="C65" s="43"/>
      <c r="D65" s="57"/>
      <c r="E65" s="57"/>
      <c r="F65" s="57">
        <f t="shared" si="9"/>
        <v>0</v>
      </c>
      <c r="G65" s="57"/>
      <c r="H65" s="57"/>
      <c r="I65" s="57">
        <f t="shared" si="10"/>
        <v>0</v>
      </c>
      <c r="J65" s="56"/>
    </row>
    <row r="66" spans="1:10" s="64" customFormat="1" ht="18.75" hidden="1" customHeight="1" x14ac:dyDescent="0.25">
      <c r="A66" s="47"/>
      <c r="B66" s="79" t="s">
        <v>10</v>
      </c>
      <c r="C66" s="43"/>
      <c r="D66" s="57"/>
      <c r="E66" s="57"/>
      <c r="F66" s="57">
        <f t="shared" si="9"/>
        <v>0</v>
      </c>
      <c r="G66" s="57"/>
      <c r="H66" s="57"/>
      <c r="I66" s="57">
        <f t="shared" si="10"/>
        <v>0</v>
      </c>
      <c r="J66" s="56"/>
    </row>
    <row r="67" spans="1:10" s="64" customFormat="1" ht="18.75" hidden="1" customHeight="1" x14ac:dyDescent="0.25">
      <c r="A67" s="47"/>
      <c r="B67" s="80" t="s">
        <v>124</v>
      </c>
      <c r="C67" s="43"/>
      <c r="D67" s="57"/>
      <c r="E67" s="57"/>
      <c r="F67" s="57">
        <f t="shared" si="9"/>
        <v>0</v>
      </c>
      <c r="G67" s="57"/>
      <c r="H67" s="57"/>
      <c r="I67" s="57">
        <f t="shared" si="10"/>
        <v>0</v>
      </c>
      <c r="J67" s="56"/>
    </row>
    <row r="68" spans="1:10" s="64" customFormat="1" ht="18.75" hidden="1" customHeight="1" x14ac:dyDescent="0.25">
      <c r="A68" s="47"/>
      <c r="B68" s="79" t="s">
        <v>8</v>
      </c>
      <c r="C68" s="43"/>
      <c r="D68" s="57"/>
      <c r="E68" s="57"/>
      <c r="F68" s="57">
        <f t="shared" si="9"/>
        <v>0</v>
      </c>
      <c r="G68" s="57"/>
      <c r="H68" s="57"/>
      <c r="I68" s="57">
        <f t="shared" si="10"/>
        <v>0</v>
      </c>
      <c r="J68" s="56"/>
    </row>
    <row r="69" spans="1:10" s="64" customFormat="1" ht="21" hidden="1" customHeight="1" x14ac:dyDescent="0.25">
      <c r="A69" s="14" t="s">
        <v>89</v>
      </c>
      <c r="B69" s="20" t="s">
        <v>39</v>
      </c>
      <c r="C69" s="47" t="s">
        <v>40</v>
      </c>
      <c r="D69" s="44">
        <f t="shared" ref="D69:H71" si="14">D70</f>
        <v>0</v>
      </c>
      <c r="E69" s="44">
        <f t="shared" si="14"/>
        <v>0</v>
      </c>
      <c r="F69" s="44">
        <f t="shared" si="9"/>
        <v>0</v>
      </c>
      <c r="G69" s="44">
        <f t="shared" si="14"/>
        <v>0</v>
      </c>
      <c r="H69" s="44">
        <f t="shared" si="14"/>
        <v>0</v>
      </c>
      <c r="I69" s="44">
        <f t="shared" si="10"/>
        <v>0</v>
      </c>
      <c r="J69" s="55"/>
    </row>
    <row r="70" spans="1:10" s="64" customFormat="1" ht="25.5" hidden="1" customHeight="1" x14ac:dyDescent="0.25">
      <c r="A70" s="14"/>
      <c r="B70" s="20" t="s">
        <v>41</v>
      </c>
      <c r="C70" s="47" t="s">
        <v>40</v>
      </c>
      <c r="D70" s="44">
        <f t="shared" si="14"/>
        <v>0</v>
      </c>
      <c r="E70" s="44">
        <f t="shared" si="14"/>
        <v>0</v>
      </c>
      <c r="F70" s="44">
        <f t="shared" si="9"/>
        <v>0</v>
      </c>
      <c r="G70" s="44">
        <f t="shared" si="14"/>
        <v>0</v>
      </c>
      <c r="H70" s="44">
        <f t="shared" si="14"/>
        <v>0</v>
      </c>
      <c r="I70" s="44">
        <f t="shared" si="10"/>
        <v>0</v>
      </c>
      <c r="J70" s="55"/>
    </row>
    <row r="71" spans="1:10" s="64" customFormat="1" ht="81" hidden="1" customHeight="1" x14ac:dyDescent="0.25">
      <c r="A71" s="47"/>
      <c r="B71" s="20" t="s">
        <v>120</v>
      </c>
      <c r="C71" s="47" t="s">
        <v>42</v>
      </c>
      <c r="D71" s="44">
        <f t="shared" si="14"/>
        <v>0</v>
      </c>
      <c r="E71" s="44">
        <f t="shared" si="14"/>
        <v>0</v>
      </c>
      <c r="F71" s="44">
        <f t="shared" si="9"/>
        <v>0</v>
      </c>
      <c r="G71" s="44">
        <f t="shared" si="14"/>
        <v>0</v>
      </c>
      <c r="H71" s="44">
        <f t="shared" si="14"/>
        <v>0</v>
      </c>
      <c r="I71" s="44">
        <f t="shared" si="10"/>
        <v>0</v>
      </c>
      <c r="J71" s="55"/>
    </row>
    <row r="72" spans="1:10" s="64" customFormat="1" ht="51.75" hidden="1" customHeight="1" x14ac:dyDescent="0.25">
      <c r="A72" s="43" t="s">
        <v>17</v>
      </c>
      <c r="B72" s="82" t="s">
        <v>119</v>
      </c>
      <c r="C72" s="43" t="s">
        <v>42</v>
      </c>
      <c r="D72" s="57">
        <f>D74+D75</f>
        <v>0</v>
      </c>
      <c r="E72" s="57">
        <f>E74+E75</f>
        <v>0</v>
      </c>
      <c r="F72" s="57">
        <f t="shared" si="9"/>
        <v>0</v>
      </c>
      <c r="G72" s="57">
        <f>G74+G75</f>
        <v>0</v>
      </c>
      <c r="H72" s="57">
        <f>H74+H75</f>
        <v>0</v>
      </c>
      <c r="I72" s="57">
        <f t="shared" si="10"/>
        <v>0</v>
      </c>
      <c r="J72" s="56" t="s">
        <v>45</v>
      </c>
    </row>
    <row r="73" spans="1:10" s="64" customFormat="1" ht="17.25" hidden="1" customHeight="1" x14ac:dyDescent="0.25">
      <c r="A73" s="47"/>
      <c r="B73" s="80" t="s">
        <v>7</v>
      </c>
      <c r="C73" s="43"/>
      <c r="D73" s="57"/>
      <c r="E73" s="57"/>
      <c r="F73" s="57">
        <f t="shared" si="9"/>
        <v>0</v>
      </c>
      <c r="G73" s="57"/>
      <c r="H73" s="57"/>
      <c r="I73" s="57">
        <f t="shared" si="10"/>
        <v>0</v>
      </c>
      <c r="J73" s="56"/>
    </row>
    <row r="74" spans="1:10" s="64" customFormat="1" ht="17.25" hidden="1" customHeight="1" x14ac:dyDescent="0.25">
      <c r="A74" s="47"/>
      <c r="B74" s="79" t="s">
        <v>10</v>
      </c>
      <c r="C74" s="43"/>
      <c r="D74" s="57"/>
      <c r="E74" s="57"/>
      <c r="F74" s="57">
        <f t="shared" si="9"/>
        <v>0</v>
      </c>
      <c r="G74" s="57"/>
      <c r="H74" s="57"/>
      <c r="I74" s="57">
        <f t="shared" si="10"/>
        <v>0</v>
      </c>
      <c r="J74" s="56"/>
    </row>
    <row r="75" spans="1:10" s="64" customFormat="1" ht="17.25" hidden="1" customHeight="1" x14ac:dyDescent="0.25">
      <c r="A75" s="47"/>
      <c r="B75" s="80" t="s">
        <v>9</v>
      </c>
      <c r="C75" s="43"/>
      <c r="D75" s="57"/>
      <c r="E75" s="57"/>
      <c r="F75" s="57">
        <f t="shared" si="9"/>
        <v>0</v>
      </c>
      <c r="G75" s="57"/>
      <c r="H75" s="57"/>
      <c r="I75" s="57">
        <f t="shared" si="10"/>
        <v>0</v>
      </c>
      <c r="J75" s="56"/>
    </row>
    <row r="76" spans="1:10" s="64" customFormat="1" ht="17.25" hidden="1" customHeight="1" x14ac:dyDescent="0.25">
      <c r="A76" s="47"/>
      <c r="B76" s="79"/>
      <c r="C76" s="43"/>
      <c r="D76" s="57"/>
      <c r="E76" s="57"/>
      <c r="F76" s="57">
        <f t="shared" si="9"/>
        <v>0</v>
      </c>
      <c r="G76" s="57"/>
      <c r="H76" s="57"/>
      <c r="I76" s="57">
        <f t="shared" si="10"/>
        <v>0</v>
      </c>
      <c r="J76" s="56"/>
    </row>
    <row r="77" spans="1:10" s="64" customFormat="1" ht="69.75" hidden="1" customHeight="1" x14ac:dyDescent="0.25">
      <c r="A77" s="47" t="s">
        <v>17</v>
      </c>
      <c r="B77" s="20" t="s">
        <v>43</v>
      </c>
      <c r="C77" s="47" t="s">
        <v>44</v>
      </c>
      <c r="D77" s="44">
        <f>D79+D80+D81</f>
        <v>0</v>
      </c>
      <c r="E77" s="44">
        <f>E79+E80+E81</f>
        <v>0</v>
      </c>
      <c r="F77" s="44">
        <f t="shared" si="9"/>
        <v>0</v>
      </c>
      <c r="G77" s="44">
        <f>G79+G80+G81</f>
        <v>0</v>
      </c>
      <c r="H77" s="44">
        <f>H79+H80+H81</f>
        <v>0</v>
      </c>
      <c r="I77" s="44">
        <f t="shared" si="10"/>
        <v>0</v>
      </c>
      <c r="J77" s="56">
        <f>J79+J80+J81</f>
        <v>0</v>
      </c>
    </row>
    <row r="78" spans="1:10" s="64" customFormat="1" ht="17.25" hidden="1" customHeight="1" x14ac:dyDescent="0.25">
      <c r="A78" s="47"/>
      <c r="B78" s="80" t="s">
        <v>7</v>
      </c>
      <c r="C78" s="43"/>
      <c r="D78" s="57"/>
      <c r="E78" s="57"/>
      <c r="F78" s="57">
        <f t="shared" si="9"/>
        <v>0</v>
      </c>
      <c r="G78" s="57"/>
      <c r="H78" s="57"/>
      <c r="I78" s="57">
        <f t="shared" si="10"/>
        <v>0</v>
      </c>
      <c r="J78" s="56"/>
    </row>
    <row r="79" spans="1:10" s="64" customFormat="1" ht="17.25" hidden="1" customHeight="1" x14ac:dyDescent="0.25">
      <c r="A79" s="47"/>
      <c r="B79" s="79" t="s">
        <v>8</v>
      </c>
      <c r="C79" s="43"/>
      <c r="D79" s="57"/>
      <c r="E79" s="57"/>
      <c r="F79" s="57">
        <f t="shared" si="9"/>
        <v>0</v>
      </c>
      <c r="G79" s="57"/>
      <c r="H79" s="57"/>
      <c r="I79" s="57">
        <f t="shared" si="10"/>
        <v>0</v>
      </c>
      <c r="J79" s="56"/>
    </row>
    <row r="80" spans="1:10" s="64" customFormat="1" ht="17.25" hidden="1" customHeight="1" x14ac:dyDescent="0.25">
      <c r="A80" s="47"/>
      <c r="B80" s="80" t="s">
        <v>9</v>
      </c>
      <c r="C80" s="43"/>
      <c r="D80" s="57">
        <f>4553.6-4553.6</f>
        <v>0</v>
      </c>
      <c r="E80" s="57">
        <f>4553.6-4553.6</f>
        <v>0</v>
      </c>
      <c r="F80" s="57">
        <f t="shared" si="9"/>
        <v>0</v>
      </c>
      <c r="G80" s="57">
        <f>4553.6-4553.6</f>
        <v>0</v>
      </c>
      <c r="H80" s="57">
        <f>4553.6-4553.6</f>
        <v>0</v>
      </c>
      <c r="I80" s="57">
        <f t="shared" si="10"/>
        <v>0</v>
      </c>
      <c r="J80" s="56"/>
    </row>
    <row r="81" spans="1:10" s="64" customFormat="1" ht="17.25" hidden="1" customHeight="1" x14ac:dyDescent="0.25">
      <c r="A81" s="47"/>
      <c r="B81" s="79" t="s">
        <v>10</v>
      </c>
      <c r="C81" s="43"/>
      <c r="D81" s="57"/>
      <c r="E81" s="57"/>
      <c r="F81" s="57">
        <f t="shared" si="9"/>
        <v>0</v>
      </c>
      <c r="G81" s="57"/>
      <c r="H81" s="57"/>
      <c r="I81" s="57">
        <f t="shared" si="10"/>
        <v>0</v>
      </c>
      <c r="J81" s="56"/>
    </row>
    <row r="82" spans="1:10" s="64" customFormat="1" ht="17.25" hidden="1" customHeight="1" x14ac:dyDescent="0.25">
      <c r="A82" s="47"/>
      <c r="B82" s="79"/>
      <c r="C82" s="43"/>
      <c r="D82" s="57"/>
      <c r="E82" s="57"/>
      <c r="F82" s="57">
        <f t="shared" si="9"/>
        <v>0</v>
      </c>
      <c r="G82" s="57"/>
      <c r="H82" s="57"/>
      <c r="I82" s="57">
        <f t="shared" si="10"/>
        <v>0</v>
      </c>
      <c r="J82" s="56"/>
    </row>
    <row r="83" spans="1:10" s="64" customFormat="1" ht="17.25" hidden="1" customHeight="1" x14ac:dyDescent="0.25">
      <c r="A83" s="47"/>
      <c r="B83" s="20"/>
      <c r="C83" s="43"/>
      <c r="D83" s="44"/>
      <c r="E83" s="44"/>
      <c r="F83" s="44">
        <f t="shared" si="9"/>
        <v>0</v>
      </c>
      <c r="G83" s="44"/>
      <c r="H83" s="44"/>
      <c r="I83" s="44">
        <f t="shared" si="10"/>
        <v>0</v>
      </c>
      <c r="J83" s="56"/>
    </row>
    <row r="84" spans="1:10" s="64" customFormat="1" ht="17.25" hidden="1" customHeight="1" x14ac:dyDescent="0.25">
      <c r="A84" s="47"/>
      <c r="B84" s="20"/>
      <c r="C84" s="43"/>
      <c r="D84" s="44"/>
      <c r="E84" s="44"/>
      <c r="F84" s="44">
        <f t="shared" si="9"/>
        <v>0</v>
      </c>
      <c r="G84" s="44"/>
      <c r="H84" s="44"/>
      <c r="I84" s="44">
        <f t="shared" si="10"/>
        <v>0</v>
      </c>
      <c r="J84" s="56"/>
    </row>
    <row r="85" spans="1:10" s="64" customFormat="1" ht="17.25" hidden="1" customHeight="1" x14ac:dyDescent="0.25">
      <c r="A85" s="47"/>
      <c r="B85" s="20"/>
      <c r="C85" s="43"/>
      <c r="D85" s="44"/>
      <c r="E85" s="44"/>
      <c r="F85" s="44">
        <f t="shared" si="9"/>
        <v>0</v>
      </c>
      <c r="G85" s="44"/>
      <c r="H85" s="44"/>
      <c r="I85" s="44">
        <f t="shared" si="10"/>
        <v>0</v>
      </c>
      <c r="J85" s="56"/>
    </row>
    <row r="86" spans="1:10" s="64" customFormat="1" ht="17.25" hidden="1" customHeight="1" x14ac:dyDescent="0.25">
      <c r="A86" s="47"/>
      <c r="B86" s="20"/>
      <c r="C86" s="43"/>
      <c r="D86" s="44"/>
      <c r="E86" s="44"/>
      <c r="F86" s="44">
        <f t="shared" ref="F86:F144" si="15">E86-D86</f>
        <v>0</v>
      </c>
      <c r="G86" s="44"/>
      <c r="H86" s="44"/>
      <c r="I86" s="44">
        <f t="shared" ref="I86:I144" si="16">H86-G86</f>
        <v>0</v>
      </c>
      <c r="J86" s="56"/>
    </row>
    <row r="87" spans="1:10" s="64" customFormat="1" ht="17.25" hidden="1" customHeight="1" x14ac:dyDescent="0.25">
      <c r="A87" s="47"/>
      <c r="B87" s="20"/>
      <c r="C87" s="43"/>
      <c r="D87" s="44"/>
      <c r="E87" s="44"/>
      <c r="F87" s="44">
        <f t="shared" si="15"/>
        <v>0</v>
      </c>
      <c r="G87" s="44"/>
      <c r="H87" s="44"/>
      <c r="I87" s="44">
        <f t="shared" si="16"/>
        <v>0</v>
      </c>
      <c r="J87" s="56"/>
    </row>
    <row r="88" spans="1:10" s="64" customFormat="1" ht="17.25" hidden="1" customHeight="1" x14ac:dyDescent="0.25">
      <c r="A88" s="47"/>
      <c r="B88" s="20"/>
      <c r="C88" s="43"/>
      <c r="D88" s="44"/>
      <c r="E88" s="44"/>
      <c r="F88" s="44">
        <f t="shared" si="15"/>
        <v>0</v>
      </c>
      <c r="G88" s="44"/>
      <c r="H88" s="44"/>
      <c r="I88" s="44">
        <f t="shared" si="16"/>
        <v>0</v>
      </c>
      <c r="J88" s="56"/>
    </row>
    <row r="89" spans="1:10" s="64" customFormat="1" ht="17.25" hidden="1" customHeight="1" x14ac:dyDescent="0.25">
      <c r="A89" s="47"/>
      <c r="B89" s="20"/>
      <c r="C89" s="43"/>
      <c r="D89" s="44"/>
      <c r="E89" s="44"/>
      <c r="F89" s="44">
        <f t="shared" si="15"/>
        <v>0</v>
      </c>
      <c r="G89" s="44"/>
      <c r="H89" s="44"/>
      <c r="I89" s="44">
        <f t="shared" si="16"/>
        <v>0</v>
      </c>
      <c r="J89" s="56"/>
    </row>
    <row r="90" spans="1:10" s="64" customFormat="1" ht="17.25" hidden="1" customHeight="1" x14ac:dyDescent="0.25">
      <c r="A90" s="47"/>
      <c r="B90" s="20"/>
      <c r="C90" s="43"/>
      <c r="D90" s="44"/>
      <c r="E90" s="44"/>
      <c r="F90" s="44">
        <f t="shared" si="15"/>
        <v>0</v>
      </c>
      <c r="G90" s="44"/>
      <c r="H90" s="44"/>
      <c r="I90" s="44">
        <f t="shared" si="16"/>
        <v>0</v>
      </c>
      <c r="J90" s="56"/>
    </row>
    <row r="91" spans="1:10" s="64" customFormat="1" ht="17.25" hidden="1" customHeight="1" x14ac:dyDescent="0.25">
      <c r="A91" s="47"/>
      <c r="B91" s="20"/>
      <c r="C91" s="43"/>
      <c r="D91" s="44"/>
      <c r="E91" s="44"/>
      <c r="F91" s="44">
        <f t="shared" si="15"/>
        <v>0</v>
      </c>
      <c r="G91" s="44"/>
      <c r="H91" s="44"/>
      <c r="I91" s="44">
        <f t="shared" si="16"/>
        <v>0</v>
      </c>
      <c r="J91" s="56"/>
    </row>
    <row r="92" spans="1:10" s="64" customFormat="1" ht="17.25" hidden="1" customHeight="1" x14ac:dyDescent="0.25">
      <c r="A92" s="47"/>
      <c r="B92" s="20"/>
      <c r="C92" s="43"/>
      <c r="D92" s="44"/>
      <c r="E92" s="44"/>
      <c r="F92" s="44">
        <f t="shared" si="15"/>
        <v>0</v>
      </c>
      <c r="G92" s="44"/>
      <c r="H92" s="44"/>
      <c r="I92" s="44">
        <f t="shared" si="16"/>
        <v>0</v>
      </c>
      <c r="J92" s="56"/>
    </row>
    <row r="93" spans="1:10" s="64" customFormat="1" ht="17.25" hidden="1" customHeight="1" x14ac:dyDescent="0.25">
      <c r="A93" s="47"/>
      <c r="B93" s="20"/>
      <c r="C93" s="43"/>
      <c r="D93" s="44"/>
      <c r="E93" s="44"/>
      <c r="F93" s="44">
        <f t="shared" si="15"/>
        <v>0</v>
      </c>
      <c r="G93" s="44"/>
      <c r="H93" s="44"/>
      <c r="I93" s="44">
        <f t="shared" si="16"/>
        <v>0</v>
      </c>
      <c r="J93" s="56"/>
    </row>
    <row r="94" spans="1:10" s="64" customFormat="1" ht="17.25" hidden="1" customHeight="1" x14ac:dyDescent="0.25">
      <c r="A94" s="47"/>
      <c r="B94" s="20"/>
      <c r="C94" s="43"/>
      <c r="D94" s="44"/>
      <c r="E94" s="44"/>
      <c r="F94" s="44">
        <f t="shared" si="15"/>
        <v>0</v>
      </c>
      <c r="G94" s="44"/>
      <c r="H94" s="44"/>
      <c r="I94" s="44">
        <f t="shared" si="16"/>
        <v>0</v>
      </c>
      <c r="J94" s="56"/>
    </row>
    <row r="95" spans="1:10" s="64" customFormat="1" ht="17.25" hidden="1" customHeight="1" x14ac:dyDescent="0.25">
      <c r="A95" s="47"/>
      <c r="B95" s="20"/>
      <c r="C95" s="43"/>
      <c r="D95" s="44"/>
      <c r="E95" s="44"/>
      <c r="F95" s="44">
        <f t="shared" si="15"/>
        <v>0</v>
      </c>
      <c r="G95" s="44"/>
      <c r="H95" s="44"/>
      <c r="I95" s="44">
        <f t="shared" si="16"/>
        <v>0</v>
      </c>
      <c r="J95" s="56"/>
    </row>
    <row r="96" spans="1:10" s="64" customFormat="1" ht="17.25" hidden="1" customHeight="1" x14ac:dyDescent="0.25">
      <c r="A96" s="47"/>
      <c r="B96" s="20"/>
      <c r="C96" s="43"/>
      <c r="D96" s="44"/>
      <c r="E96" s="44"/>
      <c r="F96" s="44">
        <f t="shared" si="15"/>
        <v>0</v>
      </c>
      <c r="G96" s="44"/>
      <c r="H96" s="44"/>
      <c r="I96" s="44">
        <f t="shared" si="16"/>
        <v>0</v>
      </c>
      <c r="J96" s="56"/>
    </row>
    <row r="97" spans="1:11" s="64" customFormat="1" ht="17.25" hidden="1" customHeight="1" x14ac:dyDescent="0.25">
      <c r="A97" s="47"/>
      <c r="B97" s="20"/>
      <c r="C97" s="43"/>
      <c r="D97" s="44"/>
      <c r="E97" s="44"/>
      <c r="F97" s="44">
        <f t="shared" si="15"/>
        <v>0</v>
      </c>
      <c r="G97" s="44"/>
      <c r="H97" s="44"/>
      <c r="I97" s="44">
        <f t="shared" si="16"/>
        <v>0</v>
      </c>
      <c r="J97" s="56"/>
    </row>
    <row r="98" spans="1:11" s="64" customFormat="1" ht="17.25" hidden="1" customHeight="1" x14ac:dyDescent="0.25">
      <c r="A98" s="47"/>
      <c r="B98" s="20"/>
      <c r="C98" s="43"/>
      <c r="D98" s="44"/>
      <c r="E98" s="44"/>
      <c r="F98" s="44">
        <f t="shared" si="15"/>
        <v>0</v>
      </c>
      <c r="G98" s="44"/>
      <c r="H98" s="44"/>
      <c r="I98" s="44">
        <f t="shared" si="16"/>
        <v>0</v>
      </c>
      <c r="J98" s="56"/>
    </row>
    <row r="99" spans="1:11" s="64" customFormat="1" ht="17.25" hidden="1" customHeight="1" x14ac:dyDescent="0.25">
      <c r="A99" s="47"/>
      <c r="B99" s="20"/>
      <c r="C99" s="43"/>
      <c r="D99" s="44"/>
      <c r="E99" s="44"/>
      <c r="F99" s="44">
        <f t="shared" si="15"/>
        <v>0</v>
      </c>
      <c r="G99" s="44"/>
      <c r="H99" s="44"/>
      <c r="I99" s="44">
        <f t="shared" si="16"/>
        <v>0</v>
      </c>
      <c r="J99" s="56"/>
    </row>
    <row r="100" spans="1:11" s="64" customFormat="1" ht="17.25" hidden="1" customHeight="1" x14ac:dyDescent="0.25">
      <c r="A100" s="47"/>
      <c r="B100" s="20"/>
      <c r="C100" s="43"/>
      <c r="D100" s="44"/>
      <c r="E100" s="44"/>
      <c r="F100" s="44">
        <f t="shared" si="15"/>
        <v>0</v>
      </c>
      <c r="G100" s="44"/>
      <c r="H100" s="44"/>
      <c r="I100" s="44">
        <f t="shared" si="16"/>
        <v>0</v>
      </c>
      <c r="J100" s="56"/>
    </row>
    <row r="101" spans="1:11" s="64" customFormat="1" ht="17.25" hidden="1" customHeight="1" x14ac:dyDescent="0.25">
      <c r="A101" s="47"/>
      <c r="B101" s="20"/>
      <c r="C101" s="43"/>
      <c r="D101" s="44"/>
      <c r="E101" s="44"/>
      <c r="F101" s="44">
        <f t="shared" si="15"/>
        <v>0</v>
      </c>
      <c r="G101" s="44"/>
      <c r="H101" s="44"/>
      <c r="I101" s="44">
        <f t="shared" si="16"/>
        <v>0</v>
      </c>
      <c r="J101" s="56"/>
    </row>
    <row r="102" spans="1:11" s="36" customFormat="1" ht="38.25" customHeight="1" x14ac:dyDescent="0.25">
      <c r="A102" s="37"/>
      <c r="B102" s="81" t="s">
        <v>113</v>
      </c>
      <c r="C102" s="33" t="s">
        <v>22</v>
      </c>
      <c r="D102" s="66">
        <f>D110+D103</f>
        <v>2292932</v>
      </c>
      <c r="E102" s="66">
        <f>E110+E103</f>
        <v>2292932</v>
      </c>
      <c r="F102" s="66">
        <f t="shared" si="15"/>
        <v>0</v>
      </c>
      <c r="G102" s="66">
        <f>G110+G103</f>
        <v>202827</v>
      </c>
      <c r="H102" s="66">
        <f>H110+H103</f>
        <v>202827</v>
      </c>
      <c r="I102" s="66">
        <f t="shared" si="16"/>
        <v>0</v>
      </c>
      <c r="J102" s="38"/>
    </row>
    <row r="103" spans="1:11" ht="39" hidden="1" customHeight="1" x14ac:dyDescent="0.25">
      <c r="A103" s="47"/>
      <c r="B103" s="20" t="s">
        <v>67</v>
      </c>
      <c r="C103" s="47" t="s">
        <v>22</v>
      </c>
      <c r="D103" s="44">
        <f t="shared" ref="D103:E105" si="17">D104</f>
        <v>0</v>
      </c>
      <c r="E103" s="44">
        <f t="shared" si="17"/>
        <v>0</v>
      </c>
      <c r="F103" s="44">
        <f t="shared" si="15"/>
        <v>0</v>
      </c>
      <c r="G103" s="44">
        <f t="shared" ref="G103:H105" si="18">G104</f>
        <v>0</v>
      </c>
      <c r="H103" s="44">
        <f t="shared" si="18"/>
        <v>0</v>
      </c>
      <c r="I103" s="44">
        <f t="shared" si="16"/>
        <v>0</v>
      </c>
      <c r="J103" s="15"/>
    </row>
    <row r="104" spans="1:11" ht="33.75" hidden="1" customHeight="1" x14ac:dyDescent="0.25">
      <c r="A104" s="47"/>
      <c r="B104" s="20" t="s">
        <v>111</v>
      </c>
      <c r="C104" s="47" t="s">
        <v>22</v>
      </c>
      <c r="D104" s="44">
        <f t="shared" si="17"/>
        <v>0</v>
      </c>
      <c r="E104" s="44">
        <f t="shared" si="17"/>
        <v>0</v>
      </c>
      <c r="F104" s="44">
        <f t="shared" si="15"/>
        <v>0</v>
      </c>
      <c r="G104" s="44">
        <f t="shared" si="18"/>
        <v>0</v>
      </c>
      <c r="H104" s="44">
        <f t="shared" si="18"/>
        <v>0</v>
      </c>
      <c r="I104" s="44">
        <f t="shared" si="16"/>
        <v>0</v>
      </c>
      <c r="J104" s="15"/>
    </row>
    <row r="105" spans="1:11" ht="52.5" hidden="1" customHeight="1" x14ac:dyDescent="0.25">
      <c r="A105" s="47"/>
      <c r="B105" s="20" t="s">
        <v>129</v>
      </c>
      <c r="C105" s="47" t="s">
        <v>22</v>
      </c>
      <c r="D105" s="44">
        <f t="shared" si="17"/>
        <v>0</v>
      </c>
      <c r="E105" s="44">
        <f t="shared" si="17"/>
        <v>0</v>
      </c>
      <c r="F105" s="44">
        <f t="shared" si="15"/>
        <v>0</v>
      </c>
      <c r="G105" s="44">
        <f t="shared" si="18"/>
        <v>0</v>
      </c>
      <c r="H105" s="44">
        <f t="shared" si="18"/>
        <v>0</v>
      </c>
      <c r="I105" s="44">
        <f t="shared" si="16"/>
        <v>0</v>
      </c>
      <c r="J105" s="15"/>
    </row>
    <row r="106" spans="1:11" ht="60" hidden="1" customHeight="1" x14ac:dyDescent="0.25">
      <c r="A106" s="43" t="s">
        <v>48</v>
      </c>
      <c r="B106" s="75"/>
      <c r="C106" s="43" t="s">
        <v>22</v>
      </c>
      <c r="D106" s="57">
        <f>D108+D109</f>
        <v>0</v>
      </c>
      <c r="E106" s="57">
        <f>E108+E109</f>
        <v>0</v>
      </c>
      <c r="F106" s="57">
        <f t="shared" si="15"/>
        <v>0</v>
      </c>
      <c r="G106" s="57">
        <f>G108+G109</f>
        <v>0</v>
      </c>
      <c r="H106" s="57">
        <f>H108+H109</f>
        <v>0</v>
      </c>
      <c r="I106" s="57">
        <f t="shared" si="16"/>
        <v>0</v>
      </c>
      <c r="J106" s="15" t="s">
        <v>66</v>
      </c>
    </row>
    <row r="107" spans="1:11" ht="18.75" hidden="1" customHeight="1" x14ac:dyDescent="0.25">
      <c r="A107" s="47"/>
      <c r="B107" s="46" t="s">
        <v>7</v>
      </c>
      <c r="C107" s="43"/>
      <c r="D107" s="57"/>
      <c r="E107" s="57"/>
      <c r="F107" s="57">
        <f t="shared" si="15"/>
        <v>0</v>
      </c>
      <c r="G107" s="57"/>
      <c r="H107" s="57"/>
      <c r="I107" s="57">
        <f t="shared" si="16"/>
        <v>0</v>
      </c>
      <c r="J107" s="54"/>
    </row>
    <row r="108" spans="1:11" ht="18.75" hidden="1" customHeight="1" x14ac:dyDescent="0.25">
      <c r="A108" s="47"/>
      <c r="B108" s="7" t="s">
        <v>10</v>
      </c>
      <c r="C108" s="43"/>
      <c r="D108" s="57"/>
      <c r="E108" s="57"/>
      <c r="F108" s="57">
        <f t="shared" si="15"/>
        <v>0</v>
      </c>
      <c r="G108" s="57"/>
      <c r="H108" s="57"/>
      <c r="I108" s="57">
        <f t="shared" si="16"/>
        <v>0</v>
      </c>
      <c r="J108" s="56"/>
    </row>
    <row r="109" spans="1:11" ht="18.75" hidden="1" customHeight="1" x14ac:dyDescent="0.25">
      <c r="A109" s="47"/>
      <c r="B109" s="46" t="s">
        <v>124</v>
      </c>
      <c r="C109" s="43"/>
      <c r="D109" s="57"/>
      <c r="E109" s="57"/>
      <c r="F109" s="57">
        <f t="shared" si="15"/>
        <v>0</v>
      </c>
      <c r="G109" s="57"/>
      <c r="H109" s="57"/>
      <c r="I109" s="57">
        <f t="shared" si="16"/>
        <v>0</v>
      </c>
      <c r="J109" s="56"/>
    </row>
    <row r="110" spans="1:11" s="64" customFormat="1" ht="49.5" x14ac:dyDescent="0.25">
      <c r="A110" s="62"/>
      <c r="B110" s="20" t="s">
        <v>46</v>
      </c>
      <c r="C110" s="47" t="s">
        <v>22</v>
      </c>
      <c r="D110" s="44">
        <f>D111+D159</f>
        <v>2292932</v>
      </c>
      <c r="E110" s="44">
        <f>E111+E159</f>
        <v>2292932</v>
      </c>
      <c r="F110" s="44">
        <f t="shared" si="15"/>
        <v>0</v>
      </c>
      <c r="G110" s="44">
        <f>G111+G159</f>
        <v>202827</v>
      </c>
      <c r="H110" s="44">
        <f>H111+H159</f>
        <v>202827</v>
      </c>
      <c r="I110" s="44">
        <f t="shared" si="16"/>
        <v>0</v>
      </c>
      <c r="J110" s="56"/>
    </row>
    <row r="111" spans="1:11" s="64" customFormat="1" ht="18.75" x14ac:dyDescent="0.25">
      <c r="A111" s="62"/>
      <c r="B111" s="20" t="s">
        <v>47</v>
      </c>
      <c r="C111" s="47" t="s">
        <v>22</v>
      </c>
      <c r="D111" s="44">
        <f>D155+D151+D146+D141+D112+D116+D120+D124+D128+D132+D136</f>
        <v>2292932</v>
      </c>
      <c r="E111" s="44">
        <f t="shared" ref="E111:F111" si="19">E155+E151+E146+E141+E112+E116+E120+E124+E128+E132+E136</f>
        <v>2292932</v>
      </c>
      <c r="F111" s="44">
        <f t="shared" si="19"/>
        <v>0</v>
      </c>
      <c r="G111" s="44">
        <f>G155+G151+G146+G141+G112+G116+G120+G124+G128+G132+G136</f>
        <v>202827</v>
      </c>
      <c r="H111" s="44">
        <f>H155+H151+H146+H141+H112+H116+H120+H124+H128+H132+H136</f>
        <v>202827</v>
      </c>
      <c r="I111" s="44">
        <f t="shared" si="16"/>
        <v>0</v>
      </c>
      <c r="J111" s="56"/>
      <c r="K111" s="49">
        <f>E112+E120+E124+E128+E132+E136+E140+E145+E150</f>
        <v>2292932</v>
      </c>
    </row>
    <row r="112" spans="1:11" ht="57" customHeight="1" x14ac:dyDescent="0.25">
      <c r="A112" s="10" t="s">
        <v>48</v>
      </c>
      <c r="B112" s="83" t="s">
        <v>149</v>
      </c>
      <c r="C112" s="43" t="s">
        <v>22</v>
      </c>
      <c r="D112" s="56">
        <f>SUM(D114:D115)</f>
        <v>47554.5</v>
      </c>
      <c r="E112" s="56">
        <f>SUM(E114:E115)</f>
        <v>47554.5</v>
      </c>
      <c r="F112" s="56">
        <f t="shared" si="15"/>
        <v>0</v>
      </c>
      <c r="G112" s="57">
        <f>SUM(G114:G115)</f>
        <v>47555</v>
      </c>
      <c r="H112" s="57">
        <f>SUM(H114:H115)</f>
        <v>47555</v>
      </c>
      <c r="I112" s="56">
        <f t="shared" si="16"/>
        <v>0</v>
      </c>
      <c r="J112" s="56" t="s">
        <v>45</v>
      </c>
    </row>
    <row r="113" spans="1:10" s="64" customFormat="1" ht="18.75" customHeight="1" x14ac:dyDescent="0.25">
      <c r="A113" s="10"/>
      <c r="B113" s="46" t="s">
        <v>7</v>
      </c>
      <c r="C113" s="43"/>
      <c r="D113" s="56"/>
      <c r="E113" s="56"/>
      <c r="F113" s="56">
        <f t="shared" si="15"/>
        <v>0</v>
      </c>
      <c r="G113" s="57"/>
      <c r="H113" s="57"/>
      <c r="I113" s="56">
        <f t="shared" si="16"/>
        <v>0</v>
      </c>
      <c r="J113" s="56"/>
    </row>
    <row r="114" spans="1:10" s="64" customFormat="1" ht="18.75" customHeight="1" x14ac:dyDescent="0.25">
      <c r="A114" s="10"/>
      <c r="B114" s="7" t="s">
        <v>10</v>
      </c>
      <c r="C114" s="43"/>
      <c r="D114" s="56">
        <v>12554.5</v>
      </c>
      <c r="E114" s="56">
        <v>12554.5</v>
      </c>
      <c r="F114" s="56">
        <f t="shared" si="15"/>
        <v>0</v>
      </c>
      <c r="G114" s="57">
        <v>12555</v>
      </c>
      <c r="H114" s="57">
        <v>12555</v>
      </c>
      <c r="I114" s="56">
        <f t="shared" si="16"/>
        <v>0</v>
      </c>
      <c r="J114" s="56"/>
    </row>
    <row r="115" spans="1:10" s="64" customFormat="1" ht="18.75" customHeight="1" x14ac:dyDescent="0.25">
      <c r="A115" s="10"/>
      <c r="B115" s="46" t="s">
        <v>124</v>
      </c>
      <c r="C115" s="43"/>
      <c r="D115" s="57">
        <v>35000</v>
      </c>
      <c r="E115" s="57">
        <v>35000</v>
      </c>
      <c r="F115" s="57">
        <f t="shared" si="15"/>
        <v>0</v>
      </c>
      <c r="G115" s="57">
        <v>35000</v>
      </c>
      <c r="H115" s="57">
        <v>35000</v>
      </c>
      <c r="I115" s="57">
        <f t="shared" si="16"/>
        <v>0</v>
      </c>
      <c r="J115" s="56"/>
    </row>
    <row r="116" spans="1:10" ht="52.5" hidden="1" customHeight="1" x14ac:dyDescent="0.25">
      <c r="A116" s="10" t="s">
        <v>23</v>
      </c>
      <c r="B116" s="83" t="s">
        <v>133</v>
      </c>
      <c r="C116" s="43" t="s">
        <v>22</v>
      </c>
      <c r="D116" s="56">
        <f>SUM(D118:D119)</f>
        <v>0</v>
      </c>
      <c r="E116" s="56">
        <f>SUM(E118:E119)</f>
        <v>0</v>
      </c>
      <c r="F116" s="56">
        <f t="shared" si="15"/>
        <v>0</v>
      </c>
      <c r="G116" s="56">
        <f>SUM(G118:G119)</f>
        <v>0</v>
      </c>
      <c r="H116" s="56">
        <f>SUM(H118:H119)</f>
        <v>0</v>
      </c>
      <c r="I116" s="56">
        <f t="shared" si="16"/>
        <v>0</v>
      </c>
      <c r="J116" s="56" t="s">
        <v>45</v>
      </c>
    </row>
    <row r="117" spans="1:10" s="64" customFormat="1" ht="18.75" hidden="1" customHeight="1" x14ac:dyDescent="0.25">
      <c r="A117" s="10"/>
      <c r="B117" s="80" t="s">
        <v>7</v>
      </c>
      <c r="C117" s="43"/>
      <c r="D117" s="56"/>
      <c r="E117" s="56"/>
      <c r="F117" s="56">
        <f t="shared" si="15"/>
        <v>0</v>
      </c>
      <c r="G117" s="56"/>
      <c r="H117" s="56"/>
      <c r="I117" s="56">
        <f t="shared" si="16"/>
        <v>0</v>
      </c>
      <c r="J117" s="56"/>
    </row>
    <row r="118" spans="1:10" s="64" customFormat="1" ht="18.75" hidden="1" customHeight="1" x14ac:dyDescent="0.25">
      <c r="A118" s="10"/>
      <c r="B118" s="79" t="s">
        <v>10</v>
      </c>
      <c r="C118" s="43"/>
      <c r="D118" s="56"/>
      <c r="E118" s="56"/>
      <c r="F118" s="56">
        <f t="shared" si="15"/>
        <v>0</v>
      </c>
      <c r="G118" s="56"/>
      <c r="H118" s="56"/>
      <c r="I118" s="56">
        <f t="shared" si="16"/>
        <v>0</v>
      </c>
      <c r="J118" s="56"/>
    </row>
    <row r="119" spans="1:10" s="64" customFormat="1" ht="18.75" hidden="1" customHeight="1" x14ac:dyDescent="0.25">
      <c r="A119" s="10"/>
      <c r="B119" s="80" t="s">
        <v>124</v>
      </c>
      <c r="C119" s="43"/>
      <c r="D119" s="56"/>
      <c r="E119" s="56"/>
      <c r="F119" s="56">
        <f t="shared" si="15"/>
        <v>0</v>
      </c>
      <c r="G119" s="56"/>
      <c r="H119" s="56"/>
      <c r="I119" s="56">
        <f t="shared" si="16"/>
        <v>0</v>
      </c>
      <c r="J119" s="56"/>
    </row>
    <row r="120" spans="1:10" ht="50.25" customHeight="1" x14ac:dyDescent="0.25">
      <c r="A120" s="10" t="s">
        <v>51</v>
      </c>
      <c r="B120" s="83" t="s">
        <v>150</v>
      </c>
      <c r="C120" s="43" t="s">
        <v>22</v>
      </c>
      <c r="D120" s="56">
        <f>SUM(D122:D123)</f>
        <v>50274.1</v>
      </c>
      <c r="E120" s="56">
        <f>SUM(E122:E123)</f>
        <v>50274.1</v>
      </c>
      <c r="F120" s="56">
        <f t="shared" si="15"/>
        <v>0</v>
      </c>
      <c r="G120" s="57">
        <f>SUM(G122:G123)</f>
        <v>40761</v>
      </c>
      <c r="H120" s="57">
        <f>SUM(H122:H123)</f>
        <v>40761</v>
      </c>
      <c r="I120" s="56">
        <f t="shared" si="16"/>
        <v>0</v>
      </c>
      <c r="J120" s="56" t="s">
        <v>45</v>
      </c>
    </row>
    <row r="121" spans="1:10" s="64" customFormat="1" ht="18.75" customHeight="1" x14ac:dyDescent="0.25">
      <c r="A121" s="10"/>
      <c r="B121" s="46" t="s">
        <v>7</v>
      </c>
      <c r="C121" s="43"/>
      <c r="D121" s="56"/>
      <c r="E121" s="56"/>
      <c r="F121" s="56">
        <f t="shared" si="15"/>
        <v>0</v>
      </c>
      <c r="G121" s="57"/>
      <c r="H121" s="57"/>
      <c r="I121" s="56">
        <f t="shared" si="16"/>
        <v>0</v>
      </c>
      <c r="J121" s="56"/>
    </row>
    <row r="122" spans="1:10" s="64" customFormat="1" ht="18.75" customHeight="1" x14ac:dyDescent="0.25">
      <c r="A122" s="10"/>
      <c r="B122" s="7" t="s">
        <v>10</v>
      </c>
      <c r="C122" s="43"/>
      <c r="D122" s="56">
        <v>13272.5</v>
      </c>
      <c r="E122" s="56">
        <v>13272.5</v>
      </c>
      <c r="F122" s="56">
        <f t="shared" si="15"/>
        <v>0</v>
      </c>
      <c r="G122" s="57">
        <v>10761</v>
      </c>
      <c r="H122" s="57">
        <v>10761</v>
      </c>
      <c r="I122" s="56">
        <f t="shared" si="16"/>
        <v>0</v>
      </c>
      <c r="J122" s="56"/>
    </row>
    <row r="123" spans="1:10" s="64" customFormat="1" ht="18.75" customHeight="1" x14ac:dyDescent="0.25">
      <c r="A123" s="10"/>
      <c r="B123" s="46" t="s">
        <v>124</v>
      </c>
      <c r="C123" s="43"/>
      <c r="D123" s="56">
        <v>37001.599999999999</v>
      </c>
      <c r="E123" s="56">
        <v>37001.599999999999</v>
      </c>
      <c r="F123" s="56">
        <f t="shared" si="15"/>
        <v>0</v>
      </c>
      <c r="G123" s="57">
        <v>30000</v>
      </c>
      <c r="H123" s="57">
        <v>30000</v>
      </c>
      <c r="I123" s="56">
        <f t="shared" si="16"/>
        <v>0</v>
      </c>
      <c r="J123" s="56"/>
    </row>
    <row r="124" spans="1:10" ht="58.5" customHeight="1" x14ac:dyDescent="0.25">
      <c r="A124" s="10" t="s">
        <v>23</v>
      </c>
      <c r="B124" s="83" t="s">
        <v>151</v>
      </c>
      <c r="C124" s="43" t="s">
        <v>22</v>
      </c>
      <c r="D124" s="57">
        <f>SUM(D126:D127)</f>
        <v>40761</v>
      </c>
      <c r="E124" s="57">
        <f>SUM(E126:E127)</f>
        <v>40761</v>
      </c>
      <c r="F124" s="57">
        <f t="shared" si="15"/>
        <v>0</v>
      </c>
      <c r="G124" s="57">
        <f>SUM(G126:G127)</f>
        <v>40761</v>
      </c>
      <c r="H124" s="57">
        <f>SUM(H126:H127)</f>
        <v>40761</v>
      </c>
      <c r="I124" s="57">
        <f t="shared" si="16"/>
        <v>0</v>
      </c>
      <c r="J124" s="56" t="s">
        <v>45</v>
      </c>
    </row>
    <row r="125" spans="1:10" s="64" customFormat="1" ht="18.75" customHeight="1" x14ac:dyDescent="0.25">
      <c r="A125" s="10"/>
      <c r="B125" s="46" t="s">
        <v>7</v>
      </c>
      <c r="C125" s="43"/>
      <c r="D125" s="56"/>
      <c r="E125" s="56"/>
      <c r="F125" s="56">
        <f t="shared" si="15"/>
        <v>0</v>
      </c>
      <c r="G125" s="57"/>
      <c r="H125" s="57"/>
      <c r="I125" s="56">
        <f t="shared" si="16"/>
        <v>0</v>
      </c>
      <c r="J125" s="56"/>
    </row>
    <row r="126" spans="1:10" s="64" customFormat="1" ht="18.75" customHeight="1" x14ac:dyDescent="0.25">
      <c r="A126" s="10"/>
      <c r="B126" s="7" t="s">
        <v>10</v>
      </c>
      <c r="C126" s="43"/>
      <c r="D126" s="57">
        <v>10761</v>
      </c>
      <c r="E126" s="57">
        <v>10761</v>
      </c>
      <c r="F126" s="57">
        <f t="shared" si="15"/>
        <v>0</v>
      </c>
      <c r="G126" s="57">
        <v>10761</v>
      </c>
      <c r="H126" s="57">
        <v>10761</v>
      </c>
      <c r="I126" s="57">
        <f t="shared" si="16"/>
        <v>0</v>
      </c>
      <c r="J126" s="56"/>
    </row>
    <row r="127" spans="1:10" s="64" customFormat="1" ht="18.75" customHeight="1" x14ac:dyDescent="0.25">
      <c r="A127" s="10"/>
      <c r="B127" s="46" t="s">
        <v>124</v>
      </c>
      <c r="C127" s="43"/>
      <c r="D127" s="57">
        <v>30000</v>
      </c>
      <c r="E127" s="57">
        <v>30000</v>
      </c>
      <c r="F127" s="57">
        <f t="shared" si="15"/>
        <v>0</v>
      </c>
      <c r="G127" s="57">
        <v>30000</v>
      </c>
      <c r="H127" s="57">
        <v>30000</v>
      </c>
      <c r="I127" s="57">
        <f t="shared" si="16"/>
        <v>0</v>
      </c>
      <c r="J127" s="56"/>
    </row>
    <row r="128" spans="1:10" ht="68.25" customHeight="1" x14ac:dyDescent="0.25">
      <c r="A128" s="10" t="s">
        <v>24</v>
      </c>
      <c r="B128" s="83" t="s">
        <v>152</v>
      </c>
      <c r="C128" s="43" t="s">
        <v>22</v>
      </c>
      <c r="D128" s="57">
        <f>SUM(D130:D131)</f>
        <v>8750</v>
      </c>
      <c r="E128" s="57">
        <f>SUM(E130:E131)</f>
        <v>8750</v>
      </c>
      <c r="F128" s="57">
        <f t="shared" si="15"/>
        <v>0</v>
      </c>
      <c r="G128" s="57">
        <f>SUM(G130:G131)</f>
        <v>8750</v>
      </c>
      <c r="H128" s="57">
        <f>SUM(H130:H131)</f>
        <v>8750</v>
      </c>
      <c r="I128" s="57">
        <f t="shared" si="16"/>
        <v>0</v>
      </c>
      <c r="J128" s="56" t="s">
        <v>45</v>
      </c>
    </row>
    <row r="129" spans="1:10" s="64" customFormat="1" ht="18.75" customHeight="1" x14ac:dyDescent="0.25">
      <c r="A129" s="10"/>
      <c r="B129" s="46" t="s">
        <v>7</v>
      </c>
      <c r="C129" s="43"/>
      <c r="D129" s="57"/>
      <c r="E129" s="57"/>
      <c r="F129" s="57">
        <f t="shared" si="15"/>
        <v>0</v>
      </c>
      <c r="G129" s="57"/>
      <c r="H129" s="57"/>
      <c r="I129" s="57">
        <f t="shared" si="16"/>
        <v>0</v>
      </c>
      <c r="J129" s="56"/>
    </row>
    <row r="130" spans="1:10" s="64" customFormat="1" ht="18.75" customHeight="1" x14ac:dyDescent="0.25">
      <c r="A130" s="10"/>
      <c r="B130" s="7" t="s">
        <v>10</v>
      </c>
      <c r="C130" s="43"/>
      <c r="D130" s="57">
        <v>2310</v>
      </c>
      <c r="E130" s="57">
        <v>2310</v>
      </c>
      <c r="F130" s="57">
        <f t="shared" si="15"/>
        <v>0</v>
      </c>
      <c r="G130" s="57">
        <v>2310</v>
      </c>
      <c r="H130" s="57">
        <v>2310</v>
      </c>
      <c r="I130" s="57">
        <f t="shared" si="16"/>
        <v>0</v>
      </c>
      <c r="J130" s="56"/>
    </row>
    <row r="131" spans="1:10" s="64" customFormat="1" ht="18.75" customHeight="1" x14ac:dyDescent="0.25">
      <c r="A131" s="10"/>
      <c r="B131" s="46" t="s">
        <v>124</v>
      </c>
      <c r="C131" s="43"/>
      <c r="D131" s="57">
        <v>6440</v>
      </c>
      <c r="E131" s="57">
        <v>6440</v>
      </c>
      <c r="F131" s="57">
        <f t="shared" si="15"/>
        <v>0</v>
      </c>
      <c r="G131" s="57">
        <v>6440</v>
      </c>
      <c r="H131" s="57">
        <v>6440</v>
      </c>
      <c r="I131" s="57">
        <f t="shared" si="16"/>
        <v>0</v>
      </c>
      <c r="J131" s="56"/>
    </row>
    <row r="132" spans="1:10" ht="65.25" customHeight="1" x14ac:dyDescent="0.25">
      <c r="A132" s="10" t="s">
        <v>25</v>
      </c>
      <c r="B132" s="83" t="s">
        <v>153</v>
      </c>
      <c r="C132" s="43" t="s">
        <v>22</v>
      </c>
      <c r="D132" s="57">
        <f>SUM(D134:D135)</f>
        <v>12500</v>
      </c>
      <c r="E132" s="57">
        <f>SUM(E134:E135)</f>
        <v>12500</v>
      </c>
      <c r="F132" s="57">
        <f t="shared" si="15"/>
        <v>0</v>
      </c>
      <c r="G132" s="57">
        <f>SUM(G134:G135)</f>
        <v>12500</v>
      </c>
      <c r="H132" s="57">
        <f>SUM(H134:H135)</f>
        <v>12500</v>
      </c>
      <c r="I132" s="57">
        <f t="shared" si="16"/>
        <v>0</v>
      </c>
      <c r="J132" s="56" t="s">
        <v>45</v>
      </c>
    </row>
    <row r="133" spans="1:10" s="64" customFormat="1" ht="18.75" customHeight="1" x14ac:dyDescent="0.25">
      <c r="A133" s="10"/>
      <c r="B133" s="46" t="s">
        <v>7</v>
      </c>
      <c r="C133" s="43"/>
      <c r="D133" s="56"/>
      <c r="E133" s="56"/>
      <c r="F133" s="56">
        <f t="shared" si="15"/>
        <v>0</v>
      </c>
      <c r="G133" s="56"/>
      <c r="H133" s="56"/>
      <c r="I133" s="56">
        <f t="shared" si="16"/>
        <v>0</v>
      </c>
      <c r="J133" s="56"/>
    </row>
    <row r="134" spans="1:10" s="64" customFormat="1" ht="18.75" customHeight="1" x14ac:dyDescent="0.25">
      <c r="A134" s="10"/>
      <c r="B134" s="7" t="s">
        <v>10</v>
      </c>
      <c r="C134" s="43"/>
      <c r="D134" s="57">
        <v>3300</v>
      </c>
      <c r="E134" s="57">
        <v>3300</v>
      </c>
      <c r="F134" s="57">
        <f t="shared" si="15"/>
        <v>0</v>
      </c>
      <c r="G134" s="57">
        <v>3300</v>
      </c>
      <c r="H134" s="57">
        <v>3300</v>
      </c>
      <c r="I134" s="57">
        <f t="shared" si="16"/>
        <v>0</v>
      </c>
      <c r="J134" s="56"/>
    </row>
    <row r="135" spans="1:10" s="64" customFormat="1" ht="18.75" customHeight="1" x14ac:dyDescent="0.25">
      <c r="A135" s="10"/>
      <c r="B135" s="46" t="s">
        <v>124</v>
      </c>
      <c r="C135" s="43"/>
      <c r="D135" s="57">
        <v>9200</v>
      </c>
      <c r="E135" s="57">
        <v>9200</v>
      </c>
      <c r="F135" s="57">
        <f t="shared" si="15"/>
        <v>0</v>
      </c>
      <c r="G135" s="57">
        <v>9200</v>
      </c>
      <c r="H135" s="57">
        <v>9200</v>
      </c>
      <c r="I135" s="57">
        <f t="shared" si="16"/>
        <v>0</v>
      </c>
      <c r="J135" s="56"/>
    </row>
    <row r="136" spans="1:10" ht="60.75" customHeight="1" x14ac:dyDescent="0.25">
      <c r="A136" s="10" t="s">
        <v>84</v>
      </c>
      <c r="B136" s="83" t="s">
        <v>154</v>
      </c>
      <c r="C136" s="43" t="s">
        <v>22</v>
      </c>
      <c r="D136" s="57">
        <f>SUM(D138:D139)</f>
        <v>52500</v>
      </c>
      <c r="E136" s="57">
        <f>SUM(E138:E139)</f>
        <v>52500</v>
      </c>
      <c r="F136" s="57">
        <f t="shared" si="15"/>
        <v>0</v>
      </c>
      <c r="G136" s="57">
        <f>SUM(G138:G139)</f>
        <v>52500</v>
      </c>
      <c r="H136" s="57">
        <f>SUM(H138:H139)</f>
        <v>52500</v>
      </c>
      <c r="I136" s="57">
        <f t="shared" si="16"/>
        <v>0</v>
      </c>
      <c r="J136" s="56" t="s">
        <v>45</v>
      </c>
    </row>
    <row r="137" spans="1:10" s="64" customFormat="1" ht="18.75" customHeight="1" x14ac:dyDescent="0.25">
      <c r="A137" s="10"/>
      <c r="B137" s="46" t="s">
        <v>7</v>
      </c>
      <c r="C137" s="43"/>
      <c r="D137" s="57"/>
      <c r="E137" s="57"/>
      <c r="F137" s="57">
        <f t="shared" si="15"/>
        <v>0</v>
      </c>
      <c r="G137" s="57"/>
      <c r="H137" s="57"/>
      <c r="I137" s="57">
        <f t="shared" si="16"/>
        <v>0</v>
      </c>
      <c r="J137" s="56"/>
    </row>
    <row r="138" spans="1:10" s="64" customFormat="1" ht="18.75" customHeight="1" x14ac:dyDescent="0.25">
      <c r="A138" s="10"/>
      <c r="B138" s="7" t="s">
        <v>10</v>
      </c>
      <c r="C138" s="43"/>
      <c r="D138" s="57">
        <v>13860</v>
      </c>
      <c r="E138" s="57">
        <v>13860</v>
      </c>
      <c r="F138" s="57">
        <f t="shared" si="15"/>
        <v>0</v>
      </c>
      <c r="G138" s="57">
        <v>13860</v>
      </c>
      <c r="H138" s="57">
        <v>13860</v>
      </c>
      <c r="I138" s="57">
        <f t="shared" si="16"/>
        <v>0</v>
      </c>
      <c r="J138" s="56"/>
    </row>
    <row r="139" spans="1:10" s="64" customFormat="1" ht="18.75" customHeight="1" x14ac:dyDescent="0.25">
      <c r="A139" s="10"/>
      <c r="B139" s="46" t="s">
        <v>124</v>
      </c>
      <c r="C139" s="43"/>
      <c r="D139" s="57">
        <v>38640</v>
      </c>
      <c r="E139" s="57">
        <v>38640</v>
      </c>
      <c r="F139" s="57">
        <f t="shared" si="15"/>
        <v>0</v>
      </c>
      <c r="G139" s="57">
        <v>38640</v>
      </c>
      <c r="H139" s="57">
        <v>38640</v>
      </c>
      <c r="I139" s="57">
        <f t="shared" si="16"/>
        <v>0</v>
      </c>
      <c r="J139" s="56"/>
    </row>
    <row r="140" spans="1:10" s="64" customFormat="1" ht="99" x14ac:dyDescent="0.25">
      <c r="A140" s="62"/>
      <c r="B140" s="20" t="s">
        <v>155</v>
      </c>
      <c r="C140" s="47" t="s">
        <v>22</v>
      </c>
      <c r="D140" s="6">
        <f t="shared" ref="D140:E140" si="20">D141</f>
        <v>1161540.5</v>
      </c>
      <c r="E140" s="6">
        <f t="shared" si="20"/>
        <v>1161540.5</v>
      </c>
      <c r="F140" s="6">
        <f t="shared" si="15"/>
        <v>0</v>
      </c>
      <c r="G140" s="6">
        <f t="shared" ref="G140:H140" si="21">G141</f>
        <v>0</v>
      </c>
      <c r="H140" s="6">
        <f t="shared" si="21"/>
        <v>0</v>
      </c>
      <c r="I140" s="6">
        <f t="shared" si="16"/>
        <v>0</v>
      </c>
      <c r="J140" s="56"/>
    </row>
    <row r="141" spans="1:10" ht="56.25" customHeight="1" x14ac:dyDescent="0.25">
      <c r="A141" s="10" t="s">
        <v>94</v>
      </c>
      <c r="B141" s="83" t="s">
        <v>127</v>
      </c>
      <c r="C141" s="43" t="s">
        <v>22</v>
      </c>
      <c r="D141" s="56">
        <f>SUM(D143:D144)</f>
        <v>1161540.5</v>
      </c>
      <c r="E141" s="56">
        <f>SUM(E143:E144)</f>
        <v>1161540.5</v>
      </c>
      <c r="F141" s="56">
        <f t="shared" si="15"/>
        <v>0</v>
      </c>
      <c r="G141" s="56">
        <f>SUM(G143:G144)</f>
        <v>0</v>
      </c>
      <c r="H141" s="56">
        <f>SUM(H143:H144)</f>
        <v>0</v>
      </c>
      <c r="I141" s="56">
        <f t="shared" si="16"/>
        <v>0</v>
      </c>
      <c r="J141" s="56" t="s">
        <v>45</v>
      </c>
    </row>
    <row r="142" spans="1:10" s="64" customFormat="1" ht="18.75" customHeight="1" x14ac:dyDescent="0.25">
      <c r="A142" s="10"/>
      <c r="B142" s="46" t="s">
        <v>7</v>
      </c>
      <c r="C142" s="43"/>
      <c r="D142" s="56"/>
      <c r="E142" s="56"/>
      <c r="F142" s="56">
        <f t="shared" si="15"/>
        <v>0</v>
      </c>
      <c r="G142" s="56"/>
      <c r="H142" s="56"/>
      <c r="I142" s="56">
        <f t="shared" si="16"/>
        <v>0</v>
      </c>
      <c r="J142" s="56"/>
    </row>
    <row r="143" spans="1:10" s="64" customFormat="1" ht="18.75" customHeight="1" x14ac:dyDescent="0.25">
      <c r="A143" s="10"/>
      <c r="B143" s="7" t="s">
        <v>10</v>
      </c>
      <c r="C143" s="43"/>
      <c r="D143" s="57">
        <f>1017+145</f>
        <v>1162</v>
      </c>
      <c r="E143" s="57">
        <f>1017+145</f>
        <v>1162</v>
      </c>
      <c r="F143" s="57">
        <f t="shared" si="15"/>
        <v>0</v>
      </c>
      <c r="G143" s="56"/>
      <c r="H143" s="56"/>
      <c r="I143" s="57">
        <f t="shared" si="16"/>
        <v>0</v>
      </c>
      <c r="J143" s="56"/>
    </row>
    <row r="144" spans="1:10" s="64" customFormat="1" ht="18.75" customHeight="1" x14ac:dyDescent="0.25">
      <c r="A144" s="10"/>
      <c r="B144" s="46" t="s">
        <v>124</v>
      </c>
      <c r="C144" s="43"/>
      <c r="D144" s="56">
        <f>1015378.5+145000</f>
        <v>1160378.5</v>
      </c>
      <c r="E144" s="56">
        <f>1015378.5+145000</f>
        <v>1160378.5</v>
      </c>
      <c r="F144" s="56">
        <f t="shared" si="15"/>
        <v>0</v>
      </c>
      <c r="G144" s="56"/>
      <c r="H144" s="56"/>
      <c r="I144" s="56">
        <f t="shared" si="16"/>
        <v>0</v>
      </c>
      <c r="J144" s="56"/>
    </row>
    <row r="145" spans="1:10" s="64" customFormat="1" ht="105" customHeight="1" x14ac:dyDescent="0.25">
      <c r="A145" s="10"/>
      <c r="B145" s="20" t="s">
        <v>166</v>
      </c>
      <c r="C145" s="43"/>
      <c r="D145" s="6">
        <f t="shared" ref="D145:E145" si="22">D146</f>
        <v>694641.9</v>
      </c>
      <c r="E145" s="6">
        <f t="shared" si="22"/>
        <v>694641.9</v>
      </c>
      <c r="F145" s="6">
        <f t="shared" ref="F145:F208" si="23">E145-D145</f>
        <v>0</v>
      </c>
      <c r="G145" s="6">
        <f t="shared" ref="G145:H145" si="24">G146</f>
        <v>0</v>
      </c>
      <c r="H145" s="6">
        <f t="shared" si="24"/>
        <v>0</v>
      </c>
      <c r="I145" s="6">
        <f t="shared" ref="I145:I208" si="25">H145-G145</f>
        <v>0</v>
      </c>
      <c r="J145" s="56"/>
    </row>
    <row r="146" spans="1:10" ht="65.25" customHeight="1" x14ac:dyDescent="0.25">
      <c r="A146" s="10" t="s">
        <v>60</v>
      </c>
      <c r="B146" s="83" t="s">
        <v>126</v>
      </c>
      <c r="C146" s="43" t="s">
        <v>22</v>
      </c>
      <c r="D146" s="56">
        <f>SUM(D148:D149)</f>
        <v>694641.9</v>
      </c>
      <c r="E146" s="56">
        <f>SUM(E148:E149)</f>
        <v>694641.9</v>
      </c>
      <c r="F146" s="56">
        <f t="shared" si="23"/>
        <v>0</v>
      </c>
      <c r="G146" s="56">
        <f>SUM(G148:G149)</f>
        <v>0</v>
      </c>
      <c r="H146" s="56">
        <f>SUM(H148:H149)</f>
        <v>0</v>
      </c>
      <c r="I146" s="56">
        <f t="shared" si="25"/>
        <v>0</v>
      </c>
      <c r="J146" s="15" t="s">
        <v>11</v>
      </c>
    </row>
    <row r="147" spans="1:10" s="64" customFormat="1" ht="18.75" customHeight="1" x14ac:dyDescent="0.25">
      <c r="A147" s="10"/>
      <c r="B147" s="46" t="s">
        <v>7</v>
      </c>
      <c r="C147" s="43"/>
      <c r="D147" s="56"/>
      <c r="E147" s="56"/>
      <c r="F147" s="56">
        <f t="shared" si="23"/>
        <v>0</v>
      </c>
      <c r="G147" s="56"/>
      <c r="H147" s="56"/>
      <c r="I147" s="56">
        <f t="shared" si="25"/>
        <v>0</v>
      </c>
      <c r="J147" s="56"/>
    </row>
    <row r="148" spans="1:10" s="64" customFormat="1" ht="18.75" customHeight="1" x14ac:dyDescent="0.25">
      <c r="A148" s="10"/>
      <c r="B148" s="7" t="s">
        <v>10</v>
      </c>
      <c r="C148" s="43"/>
      <c r="D148" s="57">
        <v>695</v>
      </c>
      <c r="E148" s="57">
        <v>695</v>
      </c>
      <c r="F148" s="57">
        <f t="shared" si="23"/>
        <v>0</v>
      </c>
      <c r="G148" s="56"/>
      <c r="H148" s="56"/>
      <c r="I148" s="57">
        <f t="shared" si="25"/>
        <v>0</v>
      </c>
      <c r="J148" s="56"/>
    </row>
    <row r="149" spans="1:10" s="64" customFormat="1" ht="18.75" customHeight="1" x14ac:dyDescent="0.25">
      <c r="A149" s="10"/>
      <c r="B149" s="46" t="s">
        <v>124</v>
      </c>
      <c r="C149" s="43"/>
      <c r="D149" s="56">
        <v>693946.9</v>
      </c>
      <c r="E149" s="56">
        <v>693946.9</v>
      </c>
      <c r="F149" s="56">
        <f t="shared" si="23"/>
        <v>0</v>
      </c>
      <c r="G149" s="56"/>
      <c r="H149" s="56"/>
      <c r="I149" s="56">
        <f t="shared" si="25"/>
        <v>0</v>
      </c>
      <c r="J149" s="56"/>
    </row>
    <row r="150" spans="1:10" s="64" customFormat="1" ht="87" customHeight="1" x14ac:dyDescent="0.25">
      <c r="A150" s="10"/>
      <c r="B150" s="20" t="s">
        <v>156</v>
      </c>
      <c r="C150" s="47" t="s">
        <v>22</v>
      </c>
      <c r="D150" s="44">
        <f t="shared" ref="D150" si="26">D151+D155</f>
        <v>224410</v>
      </c>
      <c r="E150" s="44">
        <f t="shared" ref="E150" si="27">E151+E155</f>
        <v>224410</v>
      </c>
      <c r="F150" s="44">
        <f t="shared" si="23"/>
        <v>0</v>
      </c>
      <c r="G150" s="6">
        <f t="shared" ref="G150" si="28">G151+G155</f>
        <v>0</v>
      </c>
      <c r="H150" s="6">
        <f t="shared" ref="H150" si="29">H151+H155</f>
        <v>0</v>
      </c>
      <c r="I150" s="44">
        <f t="shared" si="25"/>
        <v>0</v>
      </c>
      <c r="J150" s="56"/>
    </row>
    <row r="151" spans="1:10" ht="67.5" customHeight="1" x14ac:dyDescent="0.25">
      <c r="A151" s="10" t="s">
        <v>62</v>
      </c>
      <c r="B151" s="83" t="s">
        <v>157</v>
      </c>
      <c r="C151" s="43" t="s">
        <v>22</v>
      </c>
      <c r="D151" s="57">
        <f>SUM(D153:D154)</f>
        <v>37478</v>
      </c>
      <c r="E151" s="57">
        <f>SUM(E153:E154)</f>
        <v>37478</v>
      </c>
      <c r="F151" s="57">
        <f t="shared" si="23"/>
        <v>0</v>
      </c>
      <c r="G151" s="56">
        <f>SUM(G153:G154)</f>
        <v>0</v>
      </c>
      <c r="H151" s="56">
        <f>SUM(H153:H154)</f>
        <v>0</v>
      </c>
      <c r="I151" s="57">
        <f t="shared" si="25"/>
        <v>0</v>
      </c>
      <c r="J151" s="15" t="s">
        <v>11</v>
      </c>
    </row>
    <row r="152" spans="1:10" s="64" customFormat="1" ht="18.75" customHeight="1" x14ac:dyDescent="0.25">
      <c r="A152" s="10"/>
      <c r="B152" s="46" t="s">
        <v>7</v>
      </c>
      <c r="C152" s="43"/>
      <c r="D152" s="57"/>
      <c r="E152" s="57"/>
      <c r="F152" s="57">
        <f t="shared" si="23"/>
        <v>0</v>
      </c>
      <c r="G152" s="56"/>
      <c r="H152" s="56"/>
      <c r="I152" s="57">
        <f t="shared" si="25"/>
        <v>0</v>
      </c>
      <c r="J152" s="56"/>
    </row>
    <row r="153" spans="1:10" s="64" customFormat="1" ht="18.75" customHeight="1" x14ac:dyDescent="0.25">
      <c r="A153" s="10"/>
      <c r="B153" s="7" t="s">
        <v>10</v>
      </c>
      <c r="C153" s="43"/>
      <c r="D153" s="57">
        <v>38</v>
      </c>
      <c r="E153" s="57">
        <v>38</v>
      </c>
      <c r="F153" s="57">
        <f t="shared" si="23"/>
        <v>0</v>
      </c>
      <c r="G153" s="56"/>
      <c r="H153" s="56"/>
      <c r="I153" s="57">
        <f t="shared" si="25"/>
        <v>0</v>
      </c>
      <c r="J153" s="56"/>
    </row>
    <row r="154" spans="1:10" s="64" customFormat="1" ht="18.75" customHeight="1" x14ac:dyDescent="0.25">
      <c r="A154" s="10"/>
      <c r="B154" s="46" t="s">
        <v>124</v>
      </c>
      <c r="C154" s="43"/>
      <c r="D154" s="57">
        <v>37440</v>
      </c>
      <c r="E154" s="57">
        <v>37440</v>
      </c>
      <c r="F154" s="57">
        <f t="shared" si="23"/>
        <v>0</v>
      </c>
      <c r="G154" s="56"/>
      <c r="H154" s="56"/>
      <c r="I154" s="57">
        <f t="shared" si="25"/>
        <v>0</v>
      </c>
      <c r="J154" s="56"/>
    </row>
    <row r="155" spans="1:10" ht="74.25" customHeight="1" x14ac:dyDescent="0.25">
      <c r="A155" s="10" t="s">
        <v>64</v>
      </c>
      <c r="B155" s="83" t="s">
        <v>167</v>
      </c>
      <c r="C155" s="43" t="s">
        <v>22</v>
      </c>
      <c r="D155" s="57">
        <f>SUM(D157:D158)</f>
        <v>186932</v>
      </c>
      <c r="E155" s="57">
        <f>SUM(E157:E158)</f>
        <v>186932</v>
      </c>
      <c r="F155" s="57">
        <f t="shared" si="23"/>
        <v>0</v>
      </c>
      <c r="G155" s="56"/>
      <c r="H155" s="56"/>
      <c r="I155" s="57">
        <f t="shared" si="25"/>
        <v>0</v>
      </c>
      <c r="J155" s="15" t="s">
        <v>11</v>
      </c>
    </row>
    <row r="156" spans="1:10" s="64" customFormat="1" ht="18.75" customHeight="1" x14ac:dyDescent="0.25">
      <c r="A156" s="10"/>
      <c r="B156" s="46" t="s">
        <v>7</v>
      </c>
      <c r="C156" s="43"/>
      <c r="D156" s="57"/>
      <c r="E156" s="57"/>
      <c r="F156" s="57">
        <f t="shared" si="23"/>
        <v>0</v>
      </c>
      <c r="G156" s="56"/>
      <c r="H156" s="56"/>
      <c r="I156" s="57">
        <f t="shared" si="25"/>
        <v>0</v>
      </c>
      <c r="J156" s="56"/>
    </row>
    <row r="157" spans="1:10" s="64" customFormat="1" ht="18.75" customHeight="1" x14ac:dyDescent="0.25">
      <c r="A157" s="10"/>
      <c r="B157" s="7" t="s">
        <v>10</v>
      </c>
      <c r="C157" s="43"/>
      <c r="D157" s="57">
        <v>187</v>
      </c>
      <c r="E157" s="57">
        <v>187</v>
      </c>
      <c r="F157" s="57">
        <f t="shared" si="23"/>
        <v>0</v>
      </c>
      <c r="G157" s="56"/>
      <c r="H157" s="56"/>
      <c r="I157" s="57">
        <f t="shared" si="25"/>
        <v>0</v>
      </c>
      <c r="J157" s="56"/>
    </row>
    <row r="158" spans="1:10" s="64" customFormat="1" ht="18.75" customHeight="1" x14ac:dyDescent="0.25">
      <c r="A158" s="10"/>
      <c r="B158" s="46" t="s">
        <v>124</v>
      </c>
      <c r="C158" s="43"/>
      <c r="D158" s="57">
        <v>186745</v>
      </c>
      <c r="E158" s="57">
        <v>186745</v>
      </c>
      <c r="F158" s="57">
        <f t="shared" si="23"/>
        <v>0</v>
      </c>
      <c r="G158" s="56"/>
      <c r="H158" s="56"/>
      <c r="I158" s="57">
        <f t="shared" si="25"/>
        <v>0</v>
      </c>
      <c r="J158" s="56"/>
    </row>
    <row r="159" spans="1:10" s="64" customFormat="1" ht="52.5" hidden="1" customHeight="1" x14ac:dyDescent="0.25">
      <c r="A159" s="10"/>
      <c r="B159" s="20" t="s">
        <v>15</v>
      </c>
      <c r="C159" s="47" t="s">
        <v>22</v>
      </c>
      <c r="D159" s="6">
        <f t="shared" ref="D159:H159" si="30">D160</f>
        <v>0</v>
      </c>
      <c r="E159" s="6">
        <f t="shared" si="30"/>
        <v>0</v>
      </c>
      <c r="F159" s="6">
        <f t="shared" si="23"/>
        <v>0</v>
      </c>
      <c r="G159" s="6">
        <f t="shared" si="30"/>
        <v>0</v>
      </c>
      <c r="H159" s="6">
        <f t="shared" si="30"/>
        <v>0</v>
      </c>
      <c r="I159" s="6">
        <f t="shared" si="25"/>
        <v>0</v>
      </c>
      <c r="J159" s="56"/>
    </row>
    <row r="160" spans="1:10" ht="80.25" hidden="1" customHeight="1" x14ac:dyDescent="0.25">
      <c r="A160" s="43" t="s">
        <v>24</v>
      </c>
      <c r="B160" s="75" t="s">
        <v>132</v>
      </c>
      <c r="C160" s="43" t="s">
        <v>22</v>
      </c>
      <c r="D160" s="56">
        <f>SUM(D162:D163)</f>
        <v>0</v>
      </c>
      <c r="E160" s="56">
        <f>SUM(E162:E163)</f>
        <v>0</v>
      </c>
      <c r="F160" s="56">
        <f t="shared" si="23"/>
        <v>0</v>
      </c>
      <c r="G160" s="56">
        <f>SUM(G162:G163)</f>
        <v>0</v>
      </c>
      <c r="H160" s="56">
        <f>SUM(H162:H163)</f>
        <v>0</v>
      </c>
      <c r="I160" s="56">
        <f t="shared" si="25"/>
        <v>0</v>
      </c>
      <c r="J160" s="56" t="s">
        <v>45</v>
      </c>
    </row>
    <row r="161" spans="1:15" ht="18.75" hidden="1" customHeight="1" x14ac:dyDescent="0.25">
      <c r="A161" s="47"/>
      <c r="B161" s="80" t="s">
        <v>7</v>
      </c>
      <c r="C161" s="43"/>
      <c r="D161" s="56"/>
      <c r="E161" s="56"/>
      <c r="F161" s="56">
        <f t="shared" si="23"/>
        <v>0</v>
      </c>
      <c r="G161" s="56"/>
      <c r="H161" s="56"/>
      <c r="I161" s="56">
        <f t="shared" si="25"/>
        <v>0</v>
      </c>
      <c r="J161" s="54"/>
    </row>
    <row r="162" spans="1:15" ht="18.75" hidden="1" customHeight="1" x14ac:dyDescent="0.25">
      <c r="A162" s="47"/>
      <c r="B162" s="79" t="s">
        <v>10</v>
      </c>
      <c r="C162" s="43"/>
      <c r="D162" s="56"/>
      <c r="E162" s="56"/>
      <c r="F162" s="56">
        <f t="shared" si="23"/>
        <v>0</v>
      </c>
      <c r="G162" s="56"/>
      <c r="H162" s="56"/>
      <c r="I162" s="56">
        <f t="shared" si="25"/>
        <v>0</v>
      </c>
      <c r="J162" s="56"/>
    </row>
    <row r="163" spans="1:15" ht="18.75" hidden="1" customHeight="1" x14ac:dyDescent="0.25">
      <c r="A163" s="47"/>
      <c r="B163" s="80" t="s">
        <v>124</v>
      </c>
      <c r="C163" s="43"/>
      <c r="D163" s="56"/>
      <c r="E163" s="56"/>
      <c r="F163" s="56">
        <f t="shared" si="23"/>
        <v>0</v>
      </c>
      <c r="G163" s="56"/>
      <c r="H163" s="56"/>
      <c r="I163" s="56">
        <f t="shared" si="25"/>
        <v>0</v>
      </c>
      <c r="J163" s="56"/>
    </row>
    <row r="164" spans="1:15" s="64" customFormat="1" ht="35.25" customHeight="1" x14ac:dyDescent="0.25">
      <c r="A164" s="18" t="s">
        <v>90</v>
      </c>
      <c r="B164" s="8" t="s">
        <v>34</v>
      </c>
      <c r="C164" s="9" t="s">
        <v>35</v>
      </c>
      <c r="D164" s="44">
        <f>D170</f>
        <v>3553787.1999999997</v>
      </c>
      <c r="E164" s="44">
        <f>E170</f>
        <v>3553797.1999999997</v>
      </c>
      <c r="F164" s="44">
        <f t="shared" si="23"/>
        <v>10</v>
      </c>
      <c r="G164" s="6">
        <f>G170</f>
        <v>1732731.5</v>
      </c>
      <c r="H164" s="6">
        <f>H170</f>
        <v>1732731.5</v>
      </c>
      <c r="I164" s="44">
        <f t="shared" si="25"/>
        <v>0</v>
      </c>
      <c r="J164" s="56">
        <f>J170</f>
        <v>0</v>
      </c>
    </row>
    <row r="165" spans="1:15" s="64" customFormat="1" ht="18.75" customHeight="1" x14ac:dyDescent="0.25">
      <c r="A165" s="10"/>
      <c r="B165" s="46" t="s">
        <v>7</v>
      </c>
      <c r="C165" s="43"/>
      <c r="D165" s="57"/>
      <c r="E165" s="57"/>
      <c r="F165" s="57">
        <f t="shared" si="23"/>
        <v>0</v>
      </c>
      <c r="G165" s="56"/>
      <c r="H165" s="56"/>
      <c r="I165" s="57">
        <f t="shared" si="25"/>
        <v>0</v>
      </c>
      <c r="J165" s="56"/>
    </row>
    <row r="166" spans="1:15" s="64" customFormat="1" ht="18.75" customHeight="1" x14ac:dyDescent="0.25">
      <c r="A166" s="10"/>
      <c r="B166" s="7" t="s">
        <v>10</v>
      </c>
      <c r="C166" s="43"/>
      <c r="D166" s="57">
        <f>D181+D229+D234+D241+D246+D284+D175+D272+D251+D262+D256+D268</f>
        <v>695863.3</v>
      </c>
      <c r="E166" s="57">
        <f>E181+E229+E234+E241+E246+E284+E175+E272+E251+E262+E256+E268+E280</f>
        <v>695873.3</v>
      </c>
      <c r="F166" s="57">
        <f t="shared" si="23"/>
        <v>10</v>
      </c>
      <c r="G166" s="57">
        <f t="shared" ref="G166:I167" si="31">G181+G229+G234+G241+G246+G284+G175+G272+G251+G262+G256+G268+G276</f>
        <v>457441.1</v>
      </c>
      <c r="H166" s="56">
        <f t="shared" si="31"/>
        <v>457441.1</v>
      </c>
      <c r="I166" s="56">
        <f t="shared" si="31"/>
        <v>0</v>
      </c>
      <c r="J166" s="56"/>
      <c r="K166" s="49">
        <f>H166-H284</f>
        <v>457441.1</v>
      </c>
    </row>
    <row r="167" spans="1:15" s="64" customFormat="1" ht="18.75" customHeight="1" x14ac:dyDescent="0.25">
      <c r="A167" s="10"/>
      <c r="B167" s="46" t="s">
        <v>124</v>
      </c>
      <c r="C167" s="43"/>
      <c r="D167" s="56">
        <f>D182+D230+D235+D242+D247+D285+D176+D273+D252+D263+D257+D269</f>
        <v>1939901.1999999997</v>
      </c>
      <c r="E167" s="56">
        <f>E182+E230+E235+E242+E247+E285+E176+E273+E252+E263+E257+E269</f>
        <v>1939901.1999999997</v>
      </c>
      <c r="F167" s="56">
        <f t="shared" si="23"/>
        <v>0</v>
      </c>
      <c r="G167" s="56">
        <f t="shared" si="31"/>
        <v>1275290.3999999999</v>
      </c>
      <c r="H167" s="56">
        <f t="shared" si="31"/>
        <v>1275290.3999999999</v>
      </c>
      <c r="I167" s="56">
        <f t="shared" si="31"/>
        <v>0</v>
      </c>
      <c r="J167" s="56"/>
    </row>
    <row r="168" spans="1:15" s="64" customFormat="1" ht="18.75" customHeight="1" x14ac:dyDescent="0.25">
      <c r="A168" s="10"/>
      <c r="B168" s="7" t="s">
        <v>8</v>
      </c>
      <c r="C168" s="43"/>
      <c r="D168" s="56">
        <f>D253+D264+D259</f>
        <v>918022.7</v>
      </c>
      <c r="E168" s="56">
        <f>E253+E264+E259</f>
        <v>918022.7</v>
      </c>
      <c r="F168" s="56">
        <f t="shared" si="23"/>
        <v>0</v>
      </c>
      <c r="G168" s="56">
        <f>G253+G264+G259</f>
        <v>0</v>
      </c>
      <c r="H168" s="56">
        <f>H253+H264+H259</f>
        <v>0</v>
      </c>
      <c r="I168" s="56">
        <f t="shared" si="25"/>
        <v>0</v>
      </c>
      <c r="J168" s="56"/>
      <c r="K168" s="49">
        <f>H167+H168-H285</f>
        <v>1275290.3999999999</v>
      </c>
    </row>
    <row r="169" spans="1:15" s="36" customFormat="1" ht="18.75" customHeight="1" x14ac:dyDescent="0.25">
      <c r="A169" s="37"/>
      <c r="B169" s="81" t="s">
        <v>114</v>
      </c>
      <c r="C169" s="33" t="s">
        <v>37</v>
      </c>
      <c r="D169" s="66">
        <f>D170</f>
        <v>3553787.1999999997</v>
      </c>
      <c r="E169" s="66">
        <f>E170</f>
        <v>3553797.1999999997</v>
      </c>
      <c r="F169" s="66">
        <f t="shared" si="23"/>
        <v>10</v>
      </c>
      <c r="G169" s="34">
        <f>G170</f>
        <v>1732731.5</v>
      </c>
      <c r="H169" s="34">
        <f>H170</f>
        <v>1732731.5</v>
      </c>
      <c r="I169" s="66">
        <f t="shared" si="25"/>
        <v>0</v>
      </c>
      <c r="J169" s="34"/>
    </row>
    <row r="170" spans="1:15" s="64" customFormat="1" ht="33" x14ac:dyDescent="0.25">
      <c r="A170" s="10"/>
      <c r="B170" s="20" t="s">
        <v>36</v>
      </c>
      <c r="C170" s="47" t="s">
        <v>37</v>
      </c>
      <c r="D170" s="44">
        <f>SUM(D171,D237)</f>
        <v>3553787.1999999997</v>
      </c>
      <c r="E170" s="44">
        <f>SUM(E171,E237)</f>
        <v>3553797.1999999997</v>
      </c>
      <c r="F170" s="44">
        <f t="shared" si="23"/>
        <v>10</v>
      </c>
      <c r="G170" s="6">
        <f>SUM(G171,G237)</f>
        <v>1732731.5</v>
      </c>
      <c r="H170" s="6">
        <f>SUM(H171,H237)</f>
        <v>1732731.5</v>
      </c>
      <c r="I170" s="44">
        <f t="shared" si="25"/>
        <v>0</v>
      </c>
      <c r="J170" s="56">
        <f>SUM(J171,J237)</f>
        <v>0</v>
      </c>
    </row>
    <row r="171" spans="1:15" s="64" customFormat="1" ht="29.25" customHeight="1" x14ac:dyDescent="0.25">
      <c r="A171" s="10"/>
      <c r="B171" s="20" t="s">
        <v>38</v>
      </c>
      <c r="C171" s="47" t="s">
        <v>37</v>
      </c>
      <c r="D171" s="6">
        <f>SUM(D172,D178,D184)</f>
        <v>0</v>
      </c>
      <c r="E171" s="6">
        <f>SUM(E172,E178,E184)</f>
        <v>0</v>
      </c>
      <c r="F171" s="6">
        <f t="shared" si="23"/>
        <v>0</v>
      </c>
      <c r="G171" s="6">
        <f>SUM(G172,G178,G184)</f>
        <v>990010.2</v>
      </c>
      <c r="H171" s="6">
        <f>SUM(H172,H178,H184)</f>
        <v>990010.2</v>
      </c>
      <c r="I171" s="6">
        <f t="shared" si="25"/>
        <v>0</v>
      </c>
      <c r="J171" s="56">
        <f>SUM(J172,J178,J184)</f>
        <v>0</v>
      </c>
    </row>
    <row r="172" spans="1:15" s="64" customFormat="1" ht="36" customHeight="1" x14ac:dyDescent="0.25">
      <c r="A172" s="10"/>
      <c r="B172" s="20" t="s">
        <v>68</v>
      </c>
      <c r="C172" s="47" t="s">
        <v>37</v>
      </c>
      <c r="D172" s="6">
        <f>D173</f>
        <v>0</v>
      </c>
      <c r="E172" s="6">
        <f>E173</f>
        <v>0</v>
      </c>
      <c r="F172" s="6">
        <f t="shared" si="23"/>
        <v>0</v>
      </c>
      <c r="G172" s="6">
        <f>G173</f>
        <v>990010.2</v>
      </c>
      <c r="H172" s="6">
        <f>H173</f>
        <v>990010.2</v>
      </c>
      <c r="I172" s="6">
        <f t="shared" si="25"/>
        <v>0</v>
      </c>
      <c r="J172" s="56"/>
    </row>
    <row r="173" spans="1:15" ht="51" customHeight="1" x14ac:dyDescent="0.25">
      <c r="A173" s="10" t="s">
        <v>95</v>
      </c>
      <c r="B173" s="83" t="s">
        <v>131</v>
      </c>
      <c r="C173" s="43" t="s">
        <v>37</v>
      </c>
      <c r="D173" s="56">
        <f>SUM(D175:D177)</f>
        <v>0</v>
      </c>
      <c r="E173" s="56">
        <f>SUM(E175:E177)</f>
        <v>0</v>
      </c>
      <c r="F173" s="56">
        <f t="shared" si="23"/>
        <v>0</v>
      </c>
      <c r="G173" s="56">
        <f>SUM(G175:G177)</f>
        <v>990010.2</v>
      </c>
      <c r="H173" s="56">
        <f>SUM(H175:H177)</f>
        <v>990010.2</v>
      </c>
      <c r="I173" s="56">
        <f t="shared" si="25"/>
        <v>0</v>
      </c>
      <c r="J173" s="56" t="s">
        <v>45</v>
      </c>
      <c r="O173" s="70"/>
    </row>
    <row r="174" spans="1:15" s="64" customFormat="1" ht="18.75" customHeight="1" x14ac:dyDescent="0.25">
      <c r="A174" s="10"/>
      <c r="B174" s="46" t="s">
        <v>7</v>
      </c>
      <c r="C174" s="47"/>
      <c r="D174" s="6"/>
      <c r="E174" s="6"/>
      <c r="F174" s="6">
        <f t="shared" si="23"/>
        <v>0</v>
      </c>
      <c r="G174" s="6"/>
      <c r="H174" s="6"/>
      <c r="I174" s="6">
        <f t="shared" si="25"/>
        <v>0</v>
      </c>
      <c r="J174" s="56"/>
      <c r="O174" s="70"/>
    </row>
    <row r="175" spans="1:15" s="64" customFormat="1" ht="18.75" customHeight="1" x14ac:dyDescent="0.25">
      <c r="A175" s="10"/>
      <c r="B175" s="7" t="s">
        <v>10</v>
      </c>
      <c r="C175" s="47"/>
      <c r="D175" s="57"/>
      <c r="E175" s="57"/>
      <c r="F175" s="57">
        <f t="shared" si="23"/>
        <v>0</v>
      </c>
      <c r="G175" s="56">
        <f>99248+162114.7</f>
        <v>261362.7</v>
      </c>
      <c r="H175" s="56">
        <f>99248+162114.7</f>
        <v>261362.7</v>
      </c>
      <c r="I175" s="56">
        <f t="shared" si="25"/>
        <v>0</v>
      </c>
      <c r="J175" s="56"/>
    </row>
    <row r="176" spans="1:15" s="64" customFormat="1" ht="18.75" customHeight="1" x14ac:dyDescent="0.25">
      <c r="A176" s="10"/>
      <c r="B176" s="46" t="s">
        <v>124</v>
      </c>
      <c r="C176" s="47"/>
      <c r="D176" s="56"/>
      <c r="E176" s="56"/>
      <c r="F176" s="56">
        <f t="shared" si="23"/>
        <v>0</v>
      </c>
      <c r="G176" s="56">
        <f>276689.3+451958.2</f>
        <v>728647.5</v>
      </c>
      <c r="H176" s="56">
        <f>276689.3+451958.2</f>
        <v>728647.5</v>
      </c>
      <c r="I176" s="56">
        <f t="shared" si="25"/>
        <v>0</v>
      </c>
      <c r="J176" s="56"/>
    </row>
    <row r="177" spans="1:10" s="64" customFormat="1" ht="18.75" hidden="1" customHeight="1" x14ac:dyDescent="0.25">
      <c r="A177" s="10"/>
      <c r="B177" s="79" t="s">
        <v>8</v>
      </c>
      <c r="C177" s="47"/>
      <c r="D177" s="56"/>
      <c r="E177" s="56"/>
      <c r="F177" s="56">
        <f t="shared" si="23"/>
        <v>0</v>
      </c>
      <c r="G177" s="56"/>
      <c r="H177" s="56"/>
      <c r="I177" s="56">
        <f t="shared" si="25"/>
        <v>0</v>
      </c>
      <c r="J177" s="56"/>
    </row>
    <row r="178" spans="1:10" s="64" customFormat="1" ht="18.75" hidden="1" customHeight="1" x14ac:dyDescent="0.25">
      <c r="A178" s="10"/>
      <c r="B178" s="20" t="s">
        <v>49</v>
      </c>
      <c r="C178" s="47" t="s">
        <v>37</v>
      </c>
      <c r="D178" s="6">
        <f>SUM(D179)</f>
        <v>0</v>
      </c>
      <c r="E178" s="6">
        <f>SUM(E179)</f>
        <v>0</v>
      </c>
      <c r="F178" s="6">
        <f t="shared" si="23"/>
        <v>0</v>
      </c>
      <c r="G178" s="6">
        <f>SUM(G179)</f>
        <v>0</v>
      </c>
      <c r="H178" s="6">
        <f>SUM(H179)</f>
        <v>0</v>
      </c>
      <c r="I178" s="6">
        <f t="shared" si="25"/>
        <v>0</v>
      </c>
      <c r="J178" s="56">
        <f>SUM(J179)</f>
        <v>0</v>
      </c>
    </row>
    <row r="179" spans="1:10" ht="49.5" hidden="1" customHeight="1" x14ac:dyDescent="0.25">
      <c r="A179" s="43" t="s">
        <v>18</v>
      </c>
      <c r="B179" s="82" t="s">
        <v>50</v>
      </c>
      <c r="C179" s="43" t="s">
        <v>37</v>
      </c>
      <c r="D179" s="56">
        <f>SUM(D181:D183)</f>
        <v>0</v>
      </c>
      <c r="E179" s="56">
        <f>SUM(E181:E183)</f>
        <v>0</v>
      </c>
      <c r="F179" s="56">
        <f t="shared" si="23"/>
        <v>0</v>
      </c>
      <c r="G179" s="56">
        <f>SUM(G181:G183)</f>
        <v>0</v>
      </c>
      <c r="H179" s="56">
        <f>SUM(H181:H183)</f>
        <v>0</v>
      </c>
      <c r="I179" s="56">
        <f t="shared" si="25"/>
        <v>0</v>
      </c>
      <c r="J179" s="56" t="s">
        <v>45</v>
      </c>
    </row>
    <row r="180" spans="1:10" s="64" customFormat="1" ht="18.75" hidden="1" customHeight="1" x14ac:dyDescent="0.25">
      <c r="A180" s="10"/>
      <c r="B180" s="80" t="s">
        <v>7</v>
      </c>
      <c r="C180" s="47"/>
      <c r="D180" s="6"/>
      <c r="E180" s="6"/>
      <c r="F180" s="6">
        <f t="shared" si="23"/>
        <v>0</v>
      </c>
      <c r="G180" s="6"/>
      <c r="H180" s="6"/>
      <c r="I180" s="6">
        <f t="shared" si="25"/>
        <v>0</v>
      </c>
      <c r="J180" s="56"/>
    </row>
    <row r="181" spans="1:10" s="64" customFormat="1" ht="18.75" hidden="1" customHeight="1" x14ac:dyDescent="0.25">
      <c r="A181" s="10"/>
      <c r="B181" s="79" t="s">
        <v>10</v>
      </c>
      <c r="C181" s="47"/>
      <c r="D181" s="56"/>
      <c r="E181" s="56"/>
      <c r="F181" s="56">
        <f t="shared" si="23"/>
        <v>0</v>
      </c>
      <c r="G181" s="56"/>
      <c r="H181" s="56"/>
      <c r="I181" s="56">
        <f t="shared" si="25"/>
        <v>0</v>
      </c>
      <c r="J181" s="56"/>
    </row>
    <row r="182" spans="1:10" s="64" customFormat="1" ht="18.75" hidden="1" customHeight="1" x14ac:dyDescent="0.25">
      <c r="A182" s="10"/>
      <c r="B182" s="80" t="s">
        <v>9</v>
      </c>
      <c r="C182" s="47"/>
      <c r="D182" s="56"/>
      <c r="E182" s="56"/>
      <c r="F182" s="56">
        <f t="shared" si="23"/>
        <v>0</v>
      </c>
      <c r="G182" s="56"/>
      <c r="H182" s="56"/>
      <c r="I182" s="56">
        <f t="shared" si="25"/>
        <v>0</v>
      </c>
      <c r="J182" s="56"/>
    </row>
    <row r="183" spans="1:10" s="64" customFormat="1" ht="18.75" hidden="1" customHeight="1" x14ac:dyDescent="0.25">
      <c r="A183" s="10"/>
      <c r="B183" s="79" t="s">
        <v>8</v>
      </c>
      <c r="C183" s="47"/>
      <c r="D183" s="56"/>
      <c r="E183" s="56"/>
      <c r="F183" s="56">
        <f t="shared" si="23"/>
        <v>0</v>
      </c>
      <c r="G183" s="56"/>
      <c r="H183" s="56"/>
      <c r="I183" s="56">
        <f t="shared" si="25"/>
        <v>0</v>
      </c>
      <c r="J183" s="56"/>
    </row>
    <row r="184" spans="1:10" s="64" customFormat="1" ht="54.75" hidden="1" customHeight="1" x14ac:dyDescent="0.25">
      <c r="A184" s="10"/>
      <c r="B184" s="17" t="s">
        <v>69</v>
      </c>
      <c r="C184" s="47" t="s">
        <v>37</v>
      </c>
      <c r="D184" s="6">
        <f>D185</f>
        <v>0</v>
      </c>
      <c r="E184" s="6">
        <f>E185</f>
        <v>0</v>
      </c>
      <c r="F184" s="6">
        <f t="shared" si="23"/>
        <v>0</v>
      </c>
      <c r="G184" s="6">
        <f>G185</f>
        <v>0</v>
      </c>
      <c r="H184" s="6">
        <f>H185</f>
        <v>0</v>
      </c>
      <c r="I184" s="6">
        <f t="shared" si="25"/>
        <v>0</v>
      </c>
      <c r="J184" s="56">
        <f>J185</f>
        <v>0</v>
      </c>
    </row>
    <row r="185" spans="1:10" s="64" customFormat="1" ht="69" hidden="1" customHeight="1" x14ac:dyDescent="0.25">
      <c r="A185" s="10"/>
      <c r="B185" s="17" t="s">
        <v>70</v>
      </c>
      <c r="C185" s="47" t="s">
        <v>37</v>
      </c>
      <c r="D185" s="6">
        <f>SUM(D186,D191,D196,D202,D207,D212,D217,D222,D227,D232)</f>
        <v>0</v>
      </c>
      <c r="E185" s="6">
        <f>SUM(E186,E191,E196,E202,E207,E212,E217,E222,E227,E232)</f>
        <v>0</v>
      </c>
      <c r="F185" s="6">
        <f t="shared" si="23"/>
        <v>0</v>
      </c>
      <c r="G185" s="6">
        <f>SUM(G186,G191,G196,G202,G207,G212,G217,G222,G227,G232)</f>
        <v>0</v>
      </c>
      <c r="H185" s="6">
        <f>SUM(H186,H191,H196,H202,H207,H212,H217,H222,H227,H232)</f>
        <v>0</v>
      </c>
      <c r="I185" s="6">
        <f t="shared" si="25"/>
        <v>0</v>
      </c>
      <c r="J185" s="56">
        <f>SUM(J186,J191,J196,J202,J207,J212,J217,J222,J227,J232)</f>
        <v>0</v>
      </c>
    </row>
    <row r="186" spans="1:10" ht="55.5" hidden="1" customHeight="1" x14ac:dyDescent="0.25">
      <c r="A186" s="10" t="s">
        <v>94</v>
      </c>
      <c r="B186" s="84" t="s">
        <v>71</v>
      </c>
      <c r="C186" s="43" t="s">
        <v>37</v>
      </c>
      <c r="D186" s="56">
        <f>SUM(D188:D190)</f>
        <v>0</v>
      </c>
      <c r="E186" s="56">
        <f>SUM(E188:E190)</f>
        <v>0</v>
      </c>
      <c r="F186" s="56">
        <f t="shared" si="23"/>
        <v>0</v>
      </c>
      <c r="G186" s="56">
        <f>SUM(G188:G190)</f>
        <v>0</v>
      </c>
      <c r="H186" s="56">
        <f>SUM(H188:H190)</f>
        <v>0</v>
      </c>
      <c r="I186" s="56">
        <f t="shared" si="25"/>
        <v>0</v>
      </c>
      <c r="J186" s="56" t="s">
        <v>45</v>
      </c>
    </row>
    <row r="187" spans="1:10" s="64" customFormat="1" ht="18.75" hidden="1" customHeight="1" x14ac:dyDescent="0.25">
      <c r="A187" s="10"/>
      <c r="B187" s="80" t="s">
        <v>7</v>
      </c>
      <c r="C187" s="47"/>
      <c r="D187" s="6"/>
      <c r="E187" s="6"/>
      <c r="F187" s="6">
        <f t="shared" si="23"/>
        <v>0</v>
      </c>
      <c r="G187" s="6"/>
      <c r="H187" s="6"/>
      <c r="I187" s="6">
        <f t="shared" si="25"/>
        <v>0</v>
      </c>
      <c r="J187" s="56"/>
    </row>
    <row r="188" spans="1:10" s="64" customFormat="1" ht="18.75" hidden="1" customHeight="1" x14ac:dyDescent="0.25">
      <c r="A188" s="10"/>
      <c r="B188" s="79" t="s">
        <v>10</v>
      </c>
      <c r="C188" s="43"/>
      <c r="D188" s="56"/>
      <c r="E188" s="56"/>
      <c r="F188" s="56">
        <f t="shared" si="23"/>
        <v>0</v>
      </c>
      <c r="G188" s="56"/>
      <c r="H188" s="56"/>
      <c r="I188" s="56">
        <f t="shared" si="25"/>
        <v>0</v>
      </c>
      <c r="J188" s="56"/>
    </row>
    <row r="189" spans="1:10" s="64" customFormat="1" ht="18.75" hidden="1" customHeight="1" x14ac:dyDescent="0.25">
      <c r="A189" s="10"/>
      <c r="B189" s="80" t="s">
        <v>9</v>
      </c>
      <c r="C189" s="43"/>
      <c r="D189" s="56"/>
      <c r="E189" s="56"/>
      <c r="F189" s="56">
        <f t="shared" si="23"/>
        <v>0</v>
      </c>
      <c r="G189" s="56"/>
      <c r="H189" s="56"/>
      <c r="I189" s="56">
        <f t="shared" si="25"/>
        <v>0</v>
      </c>
      <c r="J189" s="56"/>
    </row>
    <row r="190" spans="1:10" s="64" customFormat="1" ht="18.75" hidden="1" customHeight="1" x14ac:dyDescent="0.25">
      <c r="A190" s="10"/>
      <c r="B190" s="79" t="s">
        <v>8</v>
      </c>
      <c r="C190" s="43"/>
      <c r="D190" s="56"/>
      <c r="E190" s="56"/>
      <c r="F190" s="56">
        <f t="shared" si="23"/>
        <v>0</v>
      </c>
      <c r="G190" s="56"/>
      <c r="H190" s="56"/>
      <c r="I190" s="56">
        <f t="shared" si="25"/>
        <v>0</v>
      </c>
      <c r="J190" s="56"/>
    </row>
    <row r="191" spans="1:10" ht="49.5" hidden="1" customHeight="1" x14ac:dyDescent="0.25">
      <c r="A191" s="10" t="s">
        <v>60</v>
      </c>
      <c r="B191" s="84" t="s">
        <v>72</v>
      </c>
      <c r="C191" s="43" t="s">
        <v>37</v>
      </c>
      <c r="D191" s="56">
        <f>SUM(D193:D195)</f>
        <v>0</v>
      </c>
      <c r="E191" s="56">
        <f>SUM(E193:E195)</f>
        <v>0</v>
      </c>
      <c r="F191" s="56">
        <f t="shared" si="23"/>
        <v>0</v>
      </c>
      <c r="G191" s="56">
        <f>SUM(G193:G195)</f>
        <v>0</v>
      </c>
      <c r="H191" s="56">
        <f>SUM(H193:H195)</f>
        <v>0</v>
      </c>
      <c r="I191" s="56">
        <f t="shared" si="25"/>
        <v>0</v>
      </c>
      <c r="J191" s="56" t="s">
        <v>45</v>
      </c>
    </row>
    <row r="192" spans="1:10" s="64" customFormat="1" ht="18.75" hidden="1" customHeight="1" x14ac:dyDescent="0.25">
      <c r="A192" s="10"/>
      <c r="B192" s="80" t="s">
        <v>7</v>
      </c>
      <c r="C192" s="43"/>
      <c r="D192" s="56"/>
      <c r="E192" s="56"/>
      <c r="F192" s="56">
        <f t="shared" si="23"/>
        <v>0</v>
      </c>
      <c r="G192" s="56"/>
      <c r="H192" s="56"/>
      <c r="I192" s="56">
        <f t="shared" si="25"/>
        <v>0</v>
      </c>
      <c r="J192" s="56"/>
    </row>
    <row r="193" spans="1:10" s="64" customFormat="1" ht="18.75" hidden="1" customHeight="1" x14ac:dyDescent="0.25">
      <c r="A193" s="10"/>
      <c r="B193" s="79" t="s">
        <v>10</v>
      </c>
      <c r="C193" s="43"/>
      <c r="D193" s="56"/>
      <c r="E193" s="56"/>
      <c r="F193" s="56">
        <f t="shared" si="23"/>
        <v>0</v>
      </c>
      <c r="G193" s="56"/>
      <c r="H193" s="56"/>
      <c r="I193" s="56">
        <f t="shared" si="25"/>
        <v>0</v>
      </c>
      <c r="J193" s="56"/>
    </row>
    <row r="194" spans="1:10" s="64" customFormat="1" ht="18.75" hidden="1" customHeight="1" x14ac:dyDescent="0.25">
      <c r="A194" s="10"/>
      <c r="B194" s="80" t="s">
        <v>9</v>
      </c>
      <c r="C194" s="43"/>
      <c r="D194" s="56"/>
      <c r="E194" s="56"/>
      <c r="F194" s="56">
        <f t="shared" si="23"/>
        <v>0</v>
      </c>
      <c r="G194" s="56"/>
      <c r="H194" s="56"/>
      <c r="I194" s="56">
        <f t="shared" si="25"/>
        <v>0</v>
      </c>
      <c r="J194" s="56"/>
    </row>
    <row r="195" spans="1:10" s="64" customFormat="1" ht="18.75" hidden="1" customHeight="1" x14ac:dyDescent="0.25">
      <c r="A195" s="10"/>
      <c r="B195" s="79" t="s">
        <v>8</v>
      </c>
      <c r="C195" s="43"/>
      <c r="D195" s="56"/>
      <c r="E195" s="56"/>
      <c r="F195" s="56">
        <f t="shared" si="23"/>
        <v>0</v>
      </c>
      <c r="G195" s="56"/>
      <c r="H195" s="56"/>
      <c r="I195" s="56">
        <f t="shared" si="25"/>
        <v>0</v>
      </c>
      <c r="J195" s="56"/>
    </row>
    <row r="196" spans="1:10" ht="49.5" hidden="1" customHeight="1" x14ac:dyDescent="0.25">
      <c r="A196" s="10" t="s">
        <v>62</v>
      </c>
      <c r="B196" s="84" t="s">
        <v>73</v>
      </c>
      <c r="C196" s="43" t="s">
        <v>37</v>
      </c>
      <c r="D196" s="56">
        <f>SUM(D198:D200)</f>
        <v>0</v>
      </c>
      <c r="E196" s="56">
        <f>SUM(E198:E200)</f>
        <v>0</v>
      </c>
      <c r="F196" s="56">
        <f t="shared" si="23"/>
        <v>0</v>
      </c>
      <c r="G196" s="56">
        <f>SUM(G198:G200)</f>
        <v>0</v>
      </c>
      <c r="H196" s="56">
        <f>SUM(H198:H200)</f>
        <v>0</v>
      </c>
      <c r="I196" s="56">
        <f t="shared" si="25"/>
        <v>0</v>
      </c>
      <c r="J196" s="56" t="s">
        <v>45</v>
      </c>
    </row>
    <row r="197" spans="1:10" s="64" customFormat="1" ht="18.75" hidden="1" customHeight="1" x14ac:dyDescent="0.25">
      <c r="A197" s="10"/>
      <c r="B197" s="80" t="s">
        <v>7</v>
      </c>
      <c r="C197" s="43"/>
      <c r="D197" s="56"/>
      <c r="E197" s="56"/>
      <c r="F197" s="56">
        <f t="shared" si="23"/>
        <v>0</v>
      </c>
      <c r="G197" s="56"/>
      <c r="H197" s="56"/>
      <c r="I197" s="56">
        <f t="shared" si="25"/>
        <v>0</v>
      </c>
      <c r="J197" s="56"/>
    </row>
    <row r="198" spans="1:10" s="64" customFormat="1" ht="18.75" hidden="1" customHeight="1" x14ac:dyDescent="0.25">
      <c r="A198" s="10"/>
      <c r="B198" s="79" t="s">
        <v>10</v>
      </c>
      <c r="C198" s="43"/>
      <c r="D198" s="56"/>
      <c r="E198" s="56"/>
      <c r="F198" s="56">
        <f t="shared" si="23"/>
        <v>0</v>
      </c>
      <c r="G198" s="56"/>
      <c r="H198" s="56"/>
      <c r="I198" s="56">
        <f t="shared" si="25"/>
        <v>0</v>
      </c>
      <c r="J198" s="56"/>
    </row>
    <row r="199" spans="1:10" s="64" customFormat="1" ht="18.75" hidden="1" customHeight="1" x14ac:dyDescent="0.25">
      <c r="A199" s="10"/>
      <c r="B199" s="80" t="s">
        <v>9</v>
      </c>
      <c r="C199" s="43"/>
      <c r="D199" s="56"/>
      <c r="E199" s="56"/>
      <c r="F199" s="56">
        <f t="shared" si="23"/>
        <v>0</v>
      </c>
      <c r="G199" s="56"/>
      <c r="H199" s="56"/>
      <c r="I199" s="56">
        <f t="shared" si="25"/>
        <v>0</v>
      </c>
      <c r="J199" s="56"/>
    </row>
    <row r="200" spans="1:10" s="64" customFormat="1" ht="18.75" hidden="1" customHeight="1" x14ac:dyDescent="0.25">
      <c r="A200" s="10"/>
      <c r="B200" s="79" t="s">
        <v>8</v>
      </c>
      <c r="C200" s="43"/>
      <c r="D200" s="56"/>
      <c r="E200" s="56"/>
      <c r="F200" s="56">
        <f t="shared" si="23"/>
        <v>0</v>
      </c>
      <c r="G200" s="56"/>
      <c r="H200" s="56"/>
      <c r="I200" s="56">
        <f t="shared" si="25"/>
        <v>0</v>
      </c>
      <c r="J200" s="56"/>
    </row>
    <row r="201" spans="1:10" s="64" customFormat="1" ht="18.75" hidden="1" customHeight="1" x14ac:dyDescent="0.25">
      <c r="A201" s="10"/>
      <c r="B201" s="81"/>
      <c r="C201" s="43"/>
      <c r="D201" s="56"/>
      <c r="E201" s="56"/>
      <c r="F201" s="56">
        <f t="shared" si="23"/>
        <v>0</v>
      </c>
      <c r="G201" s="56"/>
      <c r="H201" s="56"/>
      <c r="I201" s="56">
        <f t="shared" si="25"/>
        <v>0</v>
      </c>
      <c r="J201" s="56"/>
    </row>
    <row r="202" spans="1:10" ht="52.5" hidden="1" customHeight="1" x14ac:dyDescent="0.25">
      <c r="A202" s="10" t="s">
        <v>64</v>
      </c>
      <c r="B202" s="84" t="s">
        <v>74</v>
      </c>
      <c r="C202" s="43" t="s">
        <v>37</v>
      </c>
      <c r="D202" s="56">
        <f>SUM(D204:D206)</f>
        <v>0</v>
      </c>
      <c r="E202" s="56">
        <f>SUM(E204:E206)</f>
        <v>0</v>
      </c>
      <c r="F202" s="56">
        <f t="shared" si="23"/>
        <v>0</v>
      </c>
      <c r="G202" s="56">
        <f>SUM(G204:G206)</f>
        <v>0</v>
      </c>
      <c r="H202" s="56">
        <f>SUM(H204:H206)</f>
        <v>0</v>
      </c>
      <c r="I202" s="56">
        <f t="shared" si="25"/>
        <v>0</v>
      </c>
      <c r="J202" s="56" t="s">
        <v>45</v>
      </c>
    </row>
    <row r="203" spans="1:10" s="64" customFormat="1" ht="18.75" hidden="1" customHeight="1" x14ac:dyDescent="0.25">
      <c r="A203" s="10"/>
      <c r="B203" s="80" t="s">
        <v>7</v>
      </c>
      <c r="C203" s="43"/>
      <c r="D203" s="56"/>
      <c r="E203" s="56"/>
      <c r="F203" s="56">
        <f t="shared" si="23"/>
        <v>0</v>
      </c>
      <c r="G203" s="56"/>
      <c r="H203" s="56"/>
      <c r="I203" s="56">
        <f t="shared" si="25"/>
        <v>0</v>
      </c>
      <c r="J203" s="57"/>
    </row>
    <row r="204" spans="1:10" s="64" customFormat="1" ht="18.75" hidden="1" customHeight="1" x14ac:dyDescent="0.25">
      <c r="A204" s="10"/>
      <c r="B204" s="79" t="s">
        <v>10</v>
      </c>
      <c r="C204" s="43"/>
      <c r="D204" s="56"/>
      <c r="E204" s="56"/>
      <c r="F204" s="56">
        <f t="shared" si="23"/>
        <v>0</v>
      </c>
      <c r="G204" s="56"/>
      <c r="H204" s="56"/>
      <c r="I204" s="56">
        <f t="shared" si="25"/>
        <v>0</v>
      </c>
      <c r="J204" s="56"/>
    </row>
    <row r="205" spans="1:10" s="64" customFormat="1" ht="18.75" hidden="1" customHeight="1" x14ac:dyDescent="0.25">
      <c r="A205" s="10"/>
      <c r="B205" s="80" t="s">
        <v>9</v>
      </c>
      <c r="C205" s="43"/>
      <c r="D205" s="56"/>
      <c r="E205" s="56"/>
      <c r="F205" s="56">
        <f t="shared" si="23"/>
        <v>0</v>
      </c>
      <c r="G205" s="56"/>
      <c r="H205" s="56"/>
      <c r="I205" s="56">
        <f t="shared" si="25"/>
        <v>0</v>
      </c>
      <c r="J205" s="56"/>
    </row>
    <row r="206" spans="1:10" s="64" customFormat="1" ht="18.75" hidden="1" customHeight="1" x14ac:dyDescent="0.25">
      <c r="A206" s="10"/>
      <c r="B206" s="79" t="s">
        <v>8</v>
      </c>
      <c r="C206" s="43"/>
      <c r="D206" s="56"/>
      <c r="E206" s="56"/>
      <c r="F206" s="56">
        <f t="shared" si="23"/>
        <v>0</v>
      </c>
      <c r="G206" s="56"/>
      <c r="H206" s="56"/>
      <c r="I206" s="56">
        <f t="shared" si="25"/>
        <v>0</v>
      </c>
      <c r="J206" s="56"/>
    </row>
    <row r="207" spans="1:10" ht="50.25" hidden="1" customHeight="1" x14ac:dyDescent="0.25">
      <c r="A207" s="10" t="s">
        <v>95</v>
      </c>
      <c r="B207" s="84" t="s">
        <v>75</v>
      </c>
      <c r="C207" s="43" t="s">
        <v>37</v>
      </c>
      <c r="D207" s="56">
        <f>SUM(D209:D211)</f>
        <v>0</v>
      </c>
      <c r="E207" s="56">
        <f>SUM(E209:E211)</f>
        <v>0</v>
      </c>
      <c r="F207" s="56">
        <f t="shared" si="23"/>
        <v>0</v>
      </c>
      <c r="G207" s="56">
        <f>SUM(G209:G211)</f>
        <v>0</v>
      </c>
      <c r="H207" s="56">
        <f>SUM(H209:H211)</f>
        <v>0</v>
      </c>
      <c r="I207" s="56">
        <f t="shared" si="25"/>
        <v>0</v>
      </c>
      <c r="J207" s="56" t="s">
        <v>45</v>
      </c>
    </row>
    <row r="208" spans="1:10" s="64" customFormat="1" ht="18.75" hidden="1" customHeight="1" x14ac:dyDescent="0.25">
      <c r="A208" s="10"/>
      <c r="B208" s="80" t="s">
        <v>7</v>
      </c>
      <c r="C208" s="43"/>
      <c r="D208" s="56"/>
      <c r="E208" s="56"/>
      <c r="F208" s="56">
        <f t="shared" si="23"/>
        <v>0</v>
      </c>
      <c r="G208" s="56"/>
      <c r="H208" s="56"/>
      <c r="I208" s="56">
        <f t="shared" si="25"/>
        <v>0</v>
      </c>
      <c r="J208" s="56"/>
    </row>
    <row r="209" spans="1:10" s="64" customFormat="1" ht="18.75" hidden="1" customHeight="1" x14ac:dyDescent="0.25">
      <c r="A209" s="10"/>
      <c r="B209" s="79" t="s">
        <v>10</v>
      </c>
      <c r="C209" s="43"/>
      <c r="D209" s="56"/>
      <c r="E209" s="56"/>
      <c r="F209" s="56">
        <f t="shared" ref="F209:F272" si="32">E209-D209</f>
        <v>0</v>
      </c>
      <c r="G209" s="56"/>
      <c r="H209" s="56"/>
      <c r="I209" s="56">
        <f t="shared" ref="I209:I272" si="33">H209-G209</f>
        <v>0</v>
      </c>
      <c r="J209" s="56"/>
    </row>
    <row r="210" spans="1:10" s="64" customFormat="1" ht="18.75" hidden="1" customHeight="1" x14ac:dyDescent="0.25">
      <c r="A210" s="10"/>
      <c r="B210" s="80" t="s">
        <v>9</v>
      </c>
      <c r="C210" s="43"/>
      <c r="D210" s="56"/>
      <c r="E210" s="56"/>
      <c r="F210" s="56">
        <f t="shared" si="32"/>
        <v>0</v>
      </c>
      <c r="G210" s="56"/>
      <c r="H210" s="56"/>
      <c r="I210" s="56">
        <f t="shared" si="33"/>
        <v>0</v>
      </c>
      <c r="J210" s="56"/>
    </row>
    <row r="211" spans="1:10" s="64" customFormat="1" ht="18.75" hidden="1" customHeight="1" x14ac:dyDescent="0.25">
      <c r="A211" s="10"/>
      <c r="B211" s="79" t="s">
        <v>8</v>
      </c>
      <c r="C211" s="11"/>
      <c r="D211" s="56"/>
      <c r="E211" s="56"/>
      <c r="F211" s="56">
        <f t="shared" si="32"/>
        <v>0</v>
      </c>
      <c r="G211" s="56"/>
      <c r="H211" s="56"/>
      <c r="I211" s="56">
        <f t="shared" si="33"/>
        <v>0</v>
      </c>
      <c r="J211" s="56"/>
    </row>
    <row r="212" spans="1:10" ht="52.5" hidden="1" customHeight="1" x14ac:dyDescent="0.25">
      <c r="A212" s="10" t="s">
        <v>96</v>
      </c>
      <c r="B212" s="84" t="s">
        <v>76</v>
      </c>
      <c r="C212" s="43" t="s">
        <v>37</v>
      </c>
      <c r="D212" s="56">
        <f>SUM(D214:D216)</f>
        <v>0</v>
      </c>
      <c r="E212" s="56">
        <f>SUM(E214:E216)</f>
        <v>0</v>
      </c>
      <c r="F212" s="56">
        <f t="shared" si="32"/>
        <v>0</v>
      </c>
      <c r="G212" s="56">
        <f>SUM(G214:G216)</f>
        <v>0</v>
      </c>
      <c r="H212" s="56">
        <f>SUM(H214:H216)</f>
        <v>0</v>
      </c>
      <c r="I212" s="56">
        <f t="shared" si="33"/>
        <v>0</v>
      </c>
      <c r="J212" s="56" t="s">
        <v>45</v>
      </c>
    </row>
    <row r="213" spans="1:10" s="64" customFormat="1" ht="18.75" hidden="1" customHeight="1" x14ac:dyDescent="0.25">
      <c r="A213" s="10"/>
      <c r="B213" s="80" t="s">
        <v>7</v>
      </c>
      <c r="C213" s="43"/>
      <c r="D213" s="56"/>
      <c r="E213" s="56"/>
      <c r="F213" s="56">
        <f t="shared" si="32"/>
        <v>0</v>
      </c>
      <c r="G213" s="56"/>
      <c r="H213" s="56"/>
      <c r="I213" s="56">
        <f t="shared" si="33"/>
        <v>0</v>
      </c>
      <c r="J213" s="56"/>
    </row>
    <row r="214" spans="1:10" s="64" customFormat="1" ht="18.75" hidden="1" customHeight="1" x14ac:dyDescent="0.25">
      <c r="A214" s="10"/>
      <c r="B214" s="79" t="s">
        <v>10</v>
      </c>
      <c r="C214" s="43"/>
      <c r="D214" s="56"/>
      <c r="E214" s="56"/>
      <c r="F214" s="56">
        <f t="shared" si="32"/>
        <v>0</v>
      </c>
      <c r="G214" s="56"/>
      <c r="H214" s="56"/>
      <c r="I214" s="56">
        <f t="shared" si="33"/>
        <v>0</v>
      </c>
      <c r="J214" s="56"/>
    </row>
    <row r="215" spans="1:10" s="64" customFormat="1" ht="18.75" hidden="1" customHeight="1" x14ac:dyDescent="0.25">
      <c r="A215" s="10"/>
      <c r="B215" s="80" t="s">
        <v>9</v>
      </c>
      <c r="C215" s="43"/>
      <c r="D215" s="56"/>
      <c r="E215" s="56"/>
      <c r="F215" s="56">
        <f t="shared" si="32"/>
        <v>0</v>
      </c>
      <c r="G215" s="56"/>
      <c r="H215" s="56"/>
      <c r="I215" s="56">
        <f t="shared" si="33"/>
        <v>0</v>
      </c>
      <c r="J215" s="56"/>
    </row>
    <row r="216" spans="1:10" s="64" customFormat="1" ht="18.75" hidden="1" customHeight="1" x14ac:dyDescent="0.25">
      <c r="A216" s="10"/>
      <c r="B216" s="79" t="s">
        <v>8</v>
      </c>
      <c r="C216" s="43"/>
      <c r="D216" s="56"/>
      <c r="E216" s="56"/>
      <c r="F216" s="56">
        <f t="shared" si="32"/>
        <v>0</v>
      </c>
      <c r="G216" s="56"/>
      <c r="H216" s="56"/>
      <c r="I216" s="56">
        <f t="shared" si="33"/>
        <v>0</v>
      </c>
      <c r="J216" s="56"/>
    </row>
    <row r="217" spans="1:10" ht="49.5" hidden="1" customHeight="1" x14ac:dyDescent="0.25">
      <c r="A217" s="10" t="s">
        <v>97</v>
      </c>
      <c r="B217" s="84" t="s">
        <v>77</v>
      </c>
      <c r="C217" s="43" t="s">
        <v>37</v>
      </c>
      <c r="D217" s="56">
        <f>SUM(D219:D221)</f>
        <v>0</v>
      </c>
      <c r="E217" s="56">
        <f>SUM(E219:E221)</f>
        <v>0</v>
      </c>
      <c r="F217" s="56">
        <f t="shared" si="32"/>
        <v>0</v>
      </c>
      <c r="G217" s="56">
        <f>SUM(G219:G221)</f>
        <v>0</v>
      </c>
      <c r="H217" s="56">
        <f>SUM(H219:H221)</f>
        <v>0</v>
      </c>
      <c r="I217" s="56">
        <f t="shared" si="33"/>
        <v>0</v>
      </c>
      <c r="J217" s="56" t="s">
        <v>45</v>
      </c>
    </row>
    <row r="218" spans="1:10" s="64" customFormat="1" ht="18.75" hidden="1" customHeight="1" x14ac:dyDescent="0.25">
      <c r="A218" s="10"/>
      <c r="B218" s="80" t="s">
        <v>7</v>
      </c>
      <c r="C218" s="43"/>
      <c r="D218" s="56"/>
      <c r="E218" s="56"/>
      <c r="F218" s="56">
        <f t="shared" si="32"/>
        <v>0</v>
      </c>
      <c r="G218" s="56"/>
      <c r="H218" s="56"/>
      <c r="I218" s="56">
        <f t="shared" si="33"/>
        <v>0</v>
      </c>
      <c r="J218" s="56"/>
    </row>
    <row r="219" spans="1:10" s="64" customFormat="1" ht="18.75" hidden="1" customHeight="1" x14ac:dyDescent="0.25">
      <c r="A219" s="10"/>
      <c r="B219" s="79" t="s">
        <v>10</v>
      </c>
      <c r="C219" s="43"/>
      <c r="D219" s="56"/>
      <c r="E219" s="56"/>
      <c r="F219" s="56">
        <f t="shared" si="32"/>
        <v>0</v>
      </c>
      <c r="G219" s="56"/>
      <c r="H219" s="56"/>
      <c r="I219" s="56">
        <f t="shared" si="33"/>
        <v>0</v>
      </c>
      <c r="J219" s="56"/>
    </row>
    <row r="220" spans="1:10" s="64" customFormat="1" ht="18.75" hidden="1" customHeight="1" x14ac:dyDescent="0.25">
      <c r="A220" s="10"/>
      <c r="B220" s="80" t="s">
        <v>9</v>
      </c>
      <c r="C220" s="11"/>
      <c r="D220" s="56"/>
      <c r="E220" s="56"/>
      <c r="F220" s="56">
        <f t="shared" si="32"/>
        <v>0</v>
      </c>
      <c r="G220" s="56"/>
      <c r="H220" s="56"/>
      <c r="I220" s="56">
        <f t="shared" si="33"/>
        <v>0</v>
      </c>
      <c r="J220" s="56"/>
    </row>
    <row r="221" spans="1:10" s="64" customFormat="1" ht="18.75" hidden="1" customHeight="1" x14ac:dyDescent="0.25">
      <c r="A221" s="10"/>
      <c r="B221" s="79" t="s">
        <v>8</v>
      </c>
      <c r="C221" s="11"/>
      <c r="D221" s="56"/>
      <c r="E221" s="56"/>
      <c r="F221" s="56">
        <f t="shared" si="32"/>
        <v>0</v>
      </c>
      <c r="G221" s="56"/>
      <c r="H221" s="56"/>
      <c r="I221" s="56">
        <f t="shared" si="33"/>
        <v>0</v>
      </c>
      <c r="J221" s="56"/>
    </row>
    <row r="222" spans="1:10" ht="51.75" hidden="1" customHeight="1" x14ac:dyDescent="0.25">
      <c r="A222" s="10" t="s">
        <v>98</v>
      </c>
      <c r="B222" s="84" t="s">
        <v>78</v>
      </c>
      <c r="C222" s="43" t="s">
        <v>37</v>
      </c>
      <c r="D222" s="56">
        <f>SUM(D224:D226)</f>
        <v>0</v>
      </c>
      <c r="E222" s="56">
        <f>SUM(E224:E226)</f>
        <v>0</v>
      </c>
      <c r="F222" s="56">
        <f t="shared" si="32"/>
        <v>0</v>
      </c>
      <c r="G222" s="56">
        <f>SUM(G224:G226)</f>
        <v>0</v>
      </c>
      <c r="H222" s="56">
        <f>SUM(H224:H226)</f>
        <v>0</v>
      </c>
      <c r="I222" s="56">
        <f t="shared" si="33"/>
        <v>0</v>
      </c>
      <c r="J222" s="56" t="s">
        <v>45</v>
      </c>
    </row>
    <row r="223" spans="1:10" s="64" customFormat="1" ht="18.75" hidden="1" customHeight="1" x14ac:dyDescent="0.25">
      <c r="A223" s="62"/>
      <c r="B223" s="80" t="s">
        <v>7</v>
      </c>
      <c r="C223" s="47"/>
      <c r="D223" s="6"/>
      <c r="E223" s="6"/>
      <c r="F223" s="6">
        <f t="shared" si="32"/>
        <v>0</v>
      </c>
      <c r="G223" s="6"/>
      <c r="H223" s="6"/>
      <c r="I223" s="6">
        <f t="shared" si="33"/>
        <v>0</v>
      </c>
      <c r="J223" s="56"/>
    </row>
    <row r="224" spans="1:10" s="64" customFormat="1" ht="18.75" hidden="1" customHeight="1" x14ac:dyDescent="0.25">
      <c r="A224" s="10"/>
      <c r="B224" s="79" t="s">
        <v>10</v>
      </c>
      <c r="C224" s="43"/>
      <c r="D224" s="56"/>
      <c r="E224" s="56"/>
      <c r="F224" s="56">
        <f t="shared" si="32"/>
        <v>0</v>
      </c>
      <c r="G224" s="56"/>
      <c r="H224" s="56"/>
      <c r="I224" s="56">
        <f t="shared" si="33"/>
        <v>0</v>
      </c>
      <c r="J224" s="56"/>
    </row>
    <row r="225" spans="1:10" s="64" customFormat="1" ht="18.75" hidden="1" customHeight="1" x14ac:dyDescent="0.25">
      <c r="A225" s="10"/>
      <c r="B225" s="80" t="s">
        <v>9</v>
      </c>
      <c r="C225" s="43"/>
      <c r="D225" s="56"/>
      <c r="E225" s="56"/>
      <c r="F225" s="56">
        <f t="shared" si="32"/>
        <v>0</v>
      </c>
      <c r="G225" s="56"/>
      <c r="H225" s="56"/>
      <c r="I225" s="56">
        <f t="shared" si="33"/>
        <v>0</v>
      </c>
      <c r="J225" s="56"/>
    </row>
    <row r="226" spans="1:10" s="64" customFormat="1" ht="18.75" hidden="1" customHeight="1" x14ac:dyDescent="0.25">
      <c r="A226" s="10"/>
      <c r="B226" s="79" t="s">
        <v>8</v>
      </c>
      <c r="C226" s="43"/>
      <c r="D226" s="56"/>
      <c r="E226" s="56"/>
      <c r="F226" s="56">
        <f t="shared" si="32"/>
        <v>0</v>
      </c>
      <c r="G226" s="56"/>
      <c r="H226" s="56"/>
      <c r="I226" s="56">
        <f t="shared" si="33"/>
        <v>0</v>
      </c>
      <c r="J226" s="56"/>
    </row>
    <row r="227" spans="1:10" ht="51" hidden="1" customHeight="1" x14ac:dyDescent="0.25">
      <c r="A227" s="43" t="s">
        <v>19</v>
      </c>
      <c r="B227" s="84" t="s">
        <v>79</v>
      </c>
      <c r="C227" s="43" t="s">
        <v>37</v>
      </c>
      <c r="D227" s="56">
        <f>SUM(D229:D231)</f>
        <v>0</v>
      </c>
      <c r="E227" s="56">
        <f>SUM(E229:E231)</f>
        <v>0</v>
      </c>
      <c r="F227" s="56">
        <f t="shared" si="32"/>
        <v>0</v>
      </c>
      <c r="G227" s="56">
        <f>SUM(G229:G231)</f>
        <v>0</v>
      </c>
      <c r="H227" s="56">
        <f>SUM(H229:H231)</f>
        <v>0</v>
      </c>
      <c r="I227" s="56">
        <f t="shared" si="33"/>
        <v>0</v>
      </c>
      <c r="J227" s="56" t="s">
        <v>45</v>
      </c>
    </row>
    <row r="228" spans="1:10" s="64" customFormat="1" ht="18.75" hidden="1" customHeight="1" x14ac:dyDescent="0.25">
      <c r="A228" s="62"/>
      <c r="B228" s="80" t="s">
        <v>7</v>
      </c>
      <c r="C228" s="47"/>
      <c r="D228" s="6"/>
      <c r="E228" s="6"/>
      <c r="F228" s="6">
        <f t="shared" si="32"/>
        <v>0</v>
      </c>
      <c r="G228" s="6"/>
      <c r="H228" s="6"/>
      <c r="I228" s="6">
        <f t="shared" si="33"/>
        <v>0</v>
      </c>
      <c r="J228" s="56"/>
    </row>
    <row r="229" spans="1:10" s="64" customFormat="1" ht="18.75" hidden="1" customHeight="1" x14ac:dyDescent="0.25">
      <c r="A229" s="10"/>
      <c r="B229" s="79" t="s">
        <v>10</v>
      </c>
      <c r="C229" s="43"/>
      <c r="D229" s="56"/>
      <c r="E229" s="56"/>
      <c r="F229" s="56">
        <f t="shared" si="32"/>
        <v>0</v>
      </c>
      <c r="G229" s="56"/>
      <c r="H229" s="56"/>
      <c r="I229" s="56">
        <f t="shared" si="33"/>
        <v>0</v>
      </c>
      <c r="J229" s="56"/>
    </row>
    <row r="230" spans="1:10" s="64" customFormat="1" ht="18.75" hidden="1" customHeight="1" x14ac:dyDescent="0.25">
      <c r="A230" s="10"/>
      <c r="B230" s="80" t="s">
        <v>9</v>
      </c>
      <c r="C230" s="43"/>
      <c r="D230" s="56"/>
      <c r="E230" s="56"/>
      <c r="F230" s="56">
        <f t="shared" si="32"/>
        <v>0</v>
      </c>
      <c r="G230" s="56"/>
      <c r="H230" s="56"/>
      <c r="I230" s="56">
        <f t="shared" si="33"/>
        <v>0</v>
      </c>
      <c r="J230" s="56"/>
    </row>
    <row r="231" spans="1:10" s="64" customFormat="1" ht="18.75" hidden="1" customHeight="1" x14ac:dyDescent="0.25">
      <c r="A231" s="10"/>
      <c r="B231" s="79" t="s">
        <v>8</v>
      </c>
      <c r="C231" s="43"/>
      <c r="D231" s="56"/>
      <c r="E231" s="56"/>
      <c r="F231" s="56">
        <f t="shared" si="32"/>
        <v>0</v>
      </c>
      <c r="G231" s="56"/>
      <c r="H231" s="56"/>
      <c r="I231" s="56">
        <f t="shared" si="33"/>
        <v>0</v>
      </c>
      <c r="J231" s="56"/>
    </row>
    <row r="232" spans="1:10" ht="60.75" hidden="1" customHeight="1" x14ac:dyDescent="0.25">
      <c r="A232" s="43" t="s">
        <v>48</v>
      </c>
      <c r="B232" s="84" t="s">
        <v>80</v>
      </c>
      <c r="C232" s="43" t="s">
        <v>37</v>
      </c>
      <c r="D232" s="56">
        <f>SUM(D234:D236)</f>
        <v>0</v>
      </c>
      <c r="E232" s="56">
        <f>SUM(E234:E236)</f>
        <v>0</v>
      </c>
      <c r="F232" s="56">
        <f t="shared" si="32"/>
        <v>0</v>
      </c>
      <c r="G232" s="56">
        <f>SUM(G234:G236)</f>
        <v>0</v>
      </c>
      <c r="H232" s="56">
        <f>SUM(H234:H236)</f>
        <v>0</v>
      </c>
      <c r="I232" s="56">
        <f t="shared" si="33"/>
        <v>0</v>
      </c>
      <c r="J232" s="56" t="s">
        <v>45</v>
      </c>
    </row>
    <row r="233" spans="1:10" s="64" customFormat="1" ht="18.75" hidden="1" customHeight="1" x14ac:dyDescent="0.25">
      <c r="A233" s="62"/>
      <c r="B233" s="80" t="s">
        <v>7</v>
      </c>
      <c r="C233" s="47"/>
      <c r="D233" s="6"/>
      <c r="E233" s="6"/>
      <c r="F233" s="6">
        <f t="shared" si="32"/>
        <v>0</v>
      </c>
      <c r="G233" s="6"/>
      <c r="H233" s="6"/>
      <c r="I233" s="6">
        <f t="shared" si="33"/>
        <v>0</v>
      </c>
      <c r="J233" s="56"/>
    </row>
    <row r="234" spans="1:10" s="64" customFormat="1" ht="18.75" hidden="1" customHeight="1" x14ac:dyDescent="0.25">
      <c r="A234" s="10"/>
      <c r="B234" s="79" t="s">
        <v>10</v>
      </c>
      <c r="C234" s="43"/>
      <c r="D234" s="56"/>
      <c r="E234" s="56"/>
      <c r="F234" s="56">
        <f t="shared" si="32"/>
        <v>0</v>
      </c>
      <c r="G234" s="56"/>
      <c r="H234" s="56"/>
      <c r="I234" s="56">
        <f t="shared" si="33"/>
        <v>0</v>
      </c>
      <c r="J234" s="56"/>
    </row>
    <row r="235" spans="1:10" s="64" customFormat="1" ht="18.75" hidden="1" customHeight="1" x14ac:dyDescent="0.25">
      <c r="A235" s="10"/>
      <c r="B235" s="80" t="s">
        <v>9</v>
      </c>
      <c r="C235" s="43"/>
      <c r="D235" s="56"/>
      <c r="E235" s="56"/>
      <c r="F235" s="56">
        <f t="shared" si="32"/>
        <v>0</v>
      </c>
      <c r="G235" s="56"/>
      <c r="H235" s="56"/>
      <c r="I235" s="56">
        <f t="shared" si="33"/>
        <v>0</v>
      </c>
      <c r="J235" s="56"/>
    </row>
    <row r="236" spans="1:10" s="64" customFormat="1" ht="18.75" hidden="1" customHeight="1" x14ac:dyDescent="0.25">
      <c r="A236" s="10"/>
      <c r="B236" s="79" t="s">
        <v>8</v>
      </c>
      <c r="C236" s="43"/>
      <c r="D236" s="56"/>
      <c r="E236" s="56"/>
      <c r="F236" s="56">
        <f t="shared" si="32"/>
        <v>0</v>
      </c>
      <c r="G236" s="56"/>
      <c r="H236" s="56"/>
      <c r="I236" s="56">
        <f t="shared" si="33"/>
        <v>0</v>
      </c>
      <c r="J236" s="56"/>
    </row>
    <row r="237" spans="1:10" s="64" customFormat="1" ht="33.75" customHeight="1" x14ac:dyDescent="0.25">
      <c r="A237" s="62"/>
      <c r="B237" s="17" t="s">
        <v>81</v>
      </c>
      <c r="C237" s="47" t="s">
        <v>37</v>
      </c>
      <c r="D237" s="6">
        <f>SUM(D238,D265)</f>
        <v>3553787.1999999997</v>
      </c>
      <c r="E237" s="6">
        <f>SUM(E238,E265)</f>
        <v>3553797.1999999997</v>
      </c>
      <c r="F237" s="6">
        <f t="shared" si="32"/>
        <v>10</v>
      </c>
      <c r="G237" s="6">
        <f>SUM(G238,G265)</f>
        <v>742721.3</v>
      </c>
      <c r="H237" s="6">
        <f>SUM(H238,H265)</f>
        <v>742721.3</v>
      </c>
      <c r="I237" s="6">
        <f t="shared" si="33"/>
        <v>0</v>
      </c>
      <c r="J237" s="56"/>
    </row>
    <row r="238" spans="1:10" s="64" customFormat="1" ht="24" customHeight="1" x14ac:dyDescent="0.25">
      <c r="A238" s="10"/>
      <c r="B238" s="17" t="s">
        <v>82</v>
      </c>
      <c r="C238" s="47" t="s">
        <v>37</v>
      </c>
      <c r="D238" s="6">
        <f>SUM(D244)+D239+D249+D260+D254</f>
        <v>1908360.2</v>
      </c>
      <c r="E238" s="6">
        <f t="shared" ref="E238:H238" si="34">SUM(E244)+E239+E249+E260+E254</f>
        <v>1908360.2</v>
      </c>
      <c r="F238" s="6">
        <f t="shared" si="34"/>
        <v>0</v>
      </c>
      <c r="G238" s="6">
        <f t="shared" si="34"/>
        <v>0</v>
      </c>
      <c r="H238" s="6">
        <f t="shared" si="34"/>
        <v>0</v>
      </c>
      <c r="I238" s="6">
        <f t="shared" si="33"/>
        <v>0</v>
      </c>
      <c r="J238" s="56"/>
    </row>
    <row r="239" spans="1:10" ht="53.25" hidden="1" customHeight="1" x14ac:dyDescent="0.25">
      <c r="A239" s="43" t="s">
        <v>95</v>
      </c>
      <c r="B239" s="84" t="s">
        <v>52</v>
      </c>
      <c r="C239" s="43" t="s">
        <v>37</v>
      </c>
      <c r="D239" s="56">
        <f>SUM(D241:D243)</f>
        <v>0</v>
      </c>
      <c r="E239" s="56">
        <f>SUM(E241:E243)</f>
        <v>0</v>
      </c>
      <c r="F239" s="56">
        <f t="shared" si="32"/>
        <v>0</v>
      </c>
      <c r="G239" s="56">
        <f>SUM(G241:G243)</f>
        <v>0</v>
      </c>
      <c r="H239" s="56">
        <f>SUM(H241:H243)</f>
        <v>0</v>
      </c>
      <c r="I239" s="56">
        <f t="shared" si="33"/>
        <v>0</v>
      </c>
      <c r="J239" s="56" t="s">
        <v>45</v>
      </c>
    </row>
    <row r="240" spans="1:10" s="64" customFormat="1" ht="18.75" hidden="1" customHeight="1" x14ac:dyDescent="0.25">
      <c r="A240" s="62"/>
      <c r="B240" s="80" t="s">
        <v>7</v>
      </c>
      <c r="C240" s="47"/>
      <c r="D240" s="6"/>
      <c r="E240" s="6"/>
      <c r="F240" s="6">
        <f t="shared" si="32"/>
        <v>0</v>
      </c>
      <c r="G240" s="6"/>
      <c r="H240" s="6"/>
      <c r="I240" s="6">
        <f t="shared" si="33"/>
        <v>0</v>
      </c>
      <c r="J240" s="56"/>
    </row>
    <row r="241" spans="1:10" s="64" customFormat="1" ht="18.75" hidden="1" customHeight="1" x14ac:dyDescent="0.25">
      <c r="A241" s="10"/>
      <c r="B241" s="79" t="s">
        <v>10</v>
      </c>
      <c r="C241" s="43"/>
      <c r="D241" s="56"/>
      <c r="E241" s="56"/>
      <c r="F241" s="56">
        <f t="shared" si="32"/>
        <v>0</v>
      </c>
      <c r="G241" s="56"/>
      <c r="H241" s="56"/>
      <c r="I241" s="56">
        <f t="shared" si="33"/>
        <v>0</v>
      </c>
      <c r="J241" s="56"/>
    </row>
    <row r="242" spans="1:10" s="64" customFormat="1" ht="18.75" hidden="1" customHeight="1" x14ac:dyDescent="0.25">
      <c r="A242" s="10"/>
      <c r="B242" s="80" t="s">
        <v>124</v>
      </c>
      <c r="C242" s="43"/>
      <c r="D242" s="56"/>
      <c r="E242" s="56"/>
      <c r="F242" s="56">
        <f t="shared" si="32"/>
        <v>0</v>
      </c>
      <c r="G242" s="56"/>
      <c r="H242" s="56"/>
      <c r="I242" s="56">
        <f t="shared" si="33"/>
        <v>0</v>
      </c>
      <c r="J242" s="56"/>
    </row>
    <row r="243" spans="1:10" s="64" customFormat="1" ht="18.75" hidden="1" customHeight="1" x14ac:dyDescent="0.25">
      <c r="A243" s="10"/>
      <c r="B243" s="79" t="s">
        <v>8</v>
      </c>
      <c r="C243" s="43"/>
      <c r="D243" s="56"/>
      <c r="E243" s="56"/>
      <c r="F243" s="56">
        <f t="shared" si="32"/>
        <v>0</v>
      </c>
      <c r="G243" s="56"/>
      <c r="H243" s="56"/>
      <c r="I243" s="56">
        <f t="shared" si="33"/>
        <v>0</v>
      </c>
      <c r="J243" s="56"/>
    </row>
    <row r="244" spans="1:10" ht="53.25" hidden="1" customHeight="1" x14ac:dyDescent="0.25">
      <c r="A244" s="43" t="s">
        <v>19</v>
      </c>
      <c r="B244" s="85" t="s">
        <v>123</v>
      </c>
      <c r="C244" s="43" t="s">
        <v>37</v>
      </c>
      <c r="D244" s="56">
        <f>SUM(D246+D248+D247)</f>
        <v>0</v>
      </c>
      <c r="E244" s="56">
        <f>SUM(E246+E248+E247)</f>
        <v>0</v>
      </c>
      <c r="F244" s="56">
        <f t="shared" si="32"/>
        <v>0</v>
      </c>
      <c r="G244" s="56">
        <f>SUM(G246+G248+G247)</f>
        <v>0</v>
      </c>
      <c r="H244" s="56">
        <f>SUM(H246+H248+H247)</f>
        <v>0</v>
      </c>
      <c r="I244" s="56">
        <f t="shared" si="33"/>
        <v>0</v>
      </c>
      <c r="J244" s="56" t="s">
        <v>45</v>
      </c>
    </row>
    <row r="245" spans="1:10" s="64" customFormat="1" ht="18.75" hidden="1" customHeight="1" x14ac:dyDescent="0.25">
      <c r="A245" s="62"/>
      <c r="B245" s="80" t="s">
        <v>7</v>
      </c>
      <c r="C245" s="47"/>
      <c r="D245" s="6"/>
      <c r="E245" s="6"/>
      <c r="F245" s="6">
        <f t="shared" si="32"/>
        <v>0</v>
      </c>
      <c r="G245" s="6"/>
      <c r="H245" s="6"/>
      <c r="I245" s="6">
        <f t="shared" si="33"/>
        <v>0</v>
      </c>
      <c r="J245" s="56"/>
    </row>
    <row r="246" spans="1:10" s="64" customFormat="1" ht="18.75" hidden="1" customHeight="1" x14ac:dyDescent="0.25">
      <c r="A246" s="10"/>
      <c r="B246" s="79" t="s">
        <v>10</v>
      </c>
      <c r="C246" s="43"/>
      <c r="D246" s="56"/>
      <c r="E246" s="56"/>
      <c r="F246" s="56">
        <f t="shared" si="32"/>
        <v>0</v>
      </c>
      <c r="G246" s="56"/>
      <c r="H246" s="56"/>
      <c r="I246" s="56">
        <f t="shared" si="33"/>
        <v>0</v>
      </c>
      <c r="J246" s="56"/>
    </row>
    <row r="247" spans="1:10" s="64" customFormat="1" ht="18.75" hidden="1" customHeight="1" x14ac:dyDescent="0.25">
      <c r="A247" s="10"/>
      <c r="B247" s="80" t="s">
        <v>124</v>
      </c>
      <c r="C247" s="11"/>
      <c r="D247" s="56"/>
      <c r="E247" s="56"/>
      <c r="F247" s="56">
        <f t="shared" si="32"/>
        <v>0</v>
      </c>
      <c r="G247" s="56"/>
      <c r="H247" s="56"/>
      <c r="I247" s="56">
        <f t="shared" si="33"/>
        <v>0</v>
      </c>
      <c r="J247" s="56"/>
    </row>
    <row r="248" spans="1:10" s="64" customFormat="1" ht="18.75" hidden="1" customHeight="1" x14ac:dyDescent="0.25">
      <c r="A248" s="10"/>
      <c r="B248" s="79" t="s">
        <v>8</v>
      </c>
      <c r="C248" s="43"/>
      <c r="D248" s="56"/>
      <c r="E248" s="56"/>
      <c r="F248" s="56">
        <f t="shared" si="32"/>
        <v>0</v>
      </c>
      <c r="G248" s="56"/>
      <c r="H248" s="56"/>
      <c r="I248" s="56">
        <f t="shared" si="33"/>
        <v>0</v>
      </c>
      <c r="J248" s="56"/>
    </row>
    <row r="249" spans="1:10" ht="53.25" hidden="1" customHeight="1" x14ac:dyDescent="0.25">
      <c r="A249" s="43" t="s">
        <v>96</v>
      </c>
      <c r="B249" s="85" t="s">
        <v>128</v>
      </c>
      <c r="C249" s="43" t="s">
        <v>37</v>
      </c>
      <c r="D249" s="56">
        <f>SUM(D251+D253+D252)</f>
        <v>0</v>
      </c>
      <c r="E249" s="56">
        <f>SUM(E251+E253+E252)</f>
        <v>0</v>
      </c>
      <c r="F249" s="56">
        <f t="shared" si="32"/>
        <v>0</v>
      </c>
      <c r="G249" s="56">
        <f>SUM(G251+G253+G252)</f>
        <v>0</v>
      </c>
      <c r="H249" s="56">
        <f>SUM(H251+H253+H252)</f>
        <v>0</v>
      </c>
      <c r="I249" s="56">
        <f t="shared" si="33"/>
        <v>0</v>
      </c>
      <c r="J249" s="56" t="s">
        <v>45</v>
      </c>
    </row>
    <row r="250" spans="1:10" s="64" customFormat="1" ht="18.75" hidden="1" customHeight="1" x14ac:dyDescent="0.25">
      <c r="A250" s="62"/>
      <c r="B250" s="80" t="s">
        <v>7</v>
      </c>
      <c r="C250" s="47"/>
      <c r="D250" s="6"/>
      <c r="E250" s="6"/>
      <c r="F250" s="6">
        <f t="shared" si="32"/>
        <v>0</v>
      </c>
      <c r="G250" s="6"/>
      <c r="H250" s="6"/>
      <c r="I250" s="6">
        <f t="shared" si="33"/>
        <v>0</v>
      </c>
      <c r="J250" s="56"/>
    </row>
    <row r="251" spans="1:10" s="64" customFormat="1" ht="18.75" hidden="1" customHeight="1" x14ac:dyDescent="0.25">
      <c r="A251" s="10"/>
      <c r="B251" s="79" t="s">
        <v>10</v>
      </c>
      <c r="C251" s="43"/>
      <c r="D251" s="56"/>
      <c r="E251" s="56"/>
      <c r="F251" s="56">
        <f t="shared" si="32"/>
        <v>0</v>
      </c>
      <c r="G251" s="56"/>
      <c r="H251" s="56"/>
      <c r="I251" s="56">
        <f t="shared" si="33"/>
        <v>0</v>
      </c>
      <c r="J251" s="56"/>
    </row>
    <row r="252" spans="1:10" s="64" customFormat="1" ht="18.75" hidden="1" customHeight="1" x14ac:dyDescent="0.25">
      <c r="A252" s="10"/>
      <c r="B252" s="80" t="s">
        <v>124</v>
      </c>
      <c r="C252" s="11"/>
      <c r="D252" s="56"/>
      <c r="E252" s="56"/>
      <c r="F252" s="56">
        <f t="shared" si="32"/>
        <v>0</v>
      </c>
      <c r="G252" s="56"/>
      <c r="H252" s="56"/>
      <c r="I252" s="56">
        <f t="shared" si="33"/>
        <v>0</v>
      </c>
      <c r="J252" s="56"/>
    </row>
    <row r="253" spans="1:10" s="64" customFormat="1" ht="18.75" hidden="1" customHeight="1" x14ac:dyDescent="0.25">
      <c r="A253" s="10"/>
      <c r="B253" s="79" t="s">
        <v>8</v>
      </c>
      <c r="C253" s="43"/>
      <c r="D253" s="56"/>
      <c r="E253" s="56"/>
      <c r="F253" s="56">
        <f t="shared" si="32"/>
        <v>0</v>
      </c>
      <c r="G253" s="56"/>
      <c r="H253" s="56"/>
      <c r="I253" s="56">
        <f t="shared" si="33"/>
        <v>0</v>
      </c>
      <c r="J253" s="56"/>
    </row>
    <row r="254" spans="1:10" ht="53.25" hidden="1" customHeight="1" x14ac:dyDescent="0.25">
      <c r="A254" s="43" t="s">
        <v>97</v>
      </c>
      <c r="B254" s="85" t="s">
        <v>123</v>
      </c>
      <c r="C254" s="43" t="s">
        <v>37</v>
      </c>
      <c r="D254" s="56">
        <f>SUM(D256+D258+D257)</f>
        <v>0</v>
      </c>
      <c r="E254" s="56">
        <f>SUM(E256+E258+E257)</f>
        <v>0</v>
      </c>
      <c r="F254" s="56">
        <f t="shared" si="32"/>
        <v>0</v>
      </c>
      <c r="G254" s="56">
        <f>SUM(G256+G258+G257)</f>
        <v>0</v>
      </c>
      <c r="H254" s="56">
        <f>SUM(H256+H258+H257)</f>
        <v>0</v>
      </c>
      <c r="I254" s="56">
        <f t="shared" si="33"/>
        <v>0</v>
      </c>
      <c r="J254" s="56" t="s">
        <v>45</v>
      </c>
    </row>
    <row r="255" spans="1:10" s="64" customFormat="1" ht="18.75" hidden="1" customHeight="1" x14ac:dyDescent="0.25">
      <c r="A255" s="62"/>
      <c r="B255" s="80" t="s">
        <v>7</v>
      </c>
      <c r="C255" s="47"/>
      <c r="D255" s="6"/>
      <c r="E255" s="6"/>
      <c r="F255" s="6">
        <f t="shared" si="32"/>
        <v>0</v>
      </c>
      <c r="G255" s="6"/>
      <c r="H255" s="6"/>
      <c r="I255" s="6">
        <f t="shared" si="33"/>
        <v>0</v>
      </c>
      <c r="J255" s="56"/>
    </row>
    <row r="256" spans="1:10" s="64" customFormat="1" ht="18.75" hidden="1" customHeight="1" x14ac:dyDescent="0.25">
      <c r="A256" s="10"/>
      <c r="B256" s="79" t="s">
        <v>10</v>
      </c>
      <c r="C256" s="43"/>
      <c r="D256" s="56"/>
      <c r="E256" s="56"/>
      <c r="F256" s="56">
        <f t="shared" si="32"/>
        <v>0</v>
      </c>
      <c r="G256" s="56"/>
      <c r="H256" s="56"/>
      <c r="I256" s="56">
        <f t="shared" si="33"/>
        <v>0</v>
      </c>
      <c r="J256" s="56"/>
    </row>
    <row r="257" spans="1:15" s="64" customFormat="1" ht="18.75" hidden="1" customHeight="1" x14ac:dyDescent="0.25">
      <c r="A257" s="10"/>
      <c r="B257" s="80" t="s">
        <v>124</v>
      </c>
      <c r="C257" s="11"/>
      <c r="D257" s="56"/>
      <c r="E257" s="56"/>
      <c r="F257" s="56">
        <f t="shared" si="32"/>
        <v>0</v>
      </c>
      <c r="G257" s="56"/>
      <c r="H257" s="56"/>
      <c r="I257" s="56">
        <f t="shared" si="33"/>
        <v>0</v>
      </c>
      <c r="J257" s="56"/>
    </row>
    <row r="258" spans="1:15" s="64" customFormat="1" ht="18.75" hidden="1" customHeight="1" x14ac:dyDescent="0.25">
      <c r="A258" s="10"/>
      <c r="B258" s="79" t="s">
        <v>8</v>
      </c>
      <c r="C258" s="43"/>
      <c r="D258" s="56"/>
      <c r="E258" s="56"/>
      <c r="F258" s="56">
        <f t="shared" si="32"/>
        <v>0</v>
      </c>
      <c r="G258" s="56"/>
      <c r="H258" s="56"/>
      <c r="I258" s="56">
        <f t="shared" si="33"/>
        <v>0</v>
      </c>
      <c r="J258" s="56"/>
    </row>
    <row r="259" spans="1:15" s="64" customFormat="1" ht="18.75" hidden="1" customHeight="1" x14ac:dyDescent="0.25">
      <c r="A259" s="10"/>
      <c r="B259" s="79" t="s">
        <v>8</v>
      </c>
      <c r="C259" s="43"/>
      <c r="D259" s="56"/>
      <c r="E259" s="56"/>
      <c r="F259" s="56">
        <f t="shared" si="32"/>
        <v>0</v>
      </c>
      <c r="G259" s="56"/>
      <c r="H259" s="56"/>
      <c r="I259" s="56">
        <f t="shared" si="33"/>
        <v>0</v>
      </c>
      <c r="J259" s="56"/>
      <c r="O259" s="70"/>
    </row>
    <row r="260" spans="1:15" ht="53.25" customHeight="1" x14ac:dyDescent="0.25">
      <c r="A260" s="43" t="s">
        <v>97</v>
      </c>
      <c r="B260" s="83" t="s">
        <v>168</v>
      </c>
      <c r="C260" s="43" t="s">
        <v>37</v>
      </c>
      <c r="D260" s="56">
        <f>SUM(D262+D264+D263)</f>
        <v>1908360.2</v>
      </c>
      <c r="E260" s="56">
        <f>SUM(E262+E264+E263)</f>
        <v>1908360.2</v>
      </c>
      <c r="F260" s="56">
        <f t="shared" si="32"/>
        <v>0</v>
      </c>
      <c r="G260" s="56">
        <f>SUM(G262+G264+G263)</f>
        <v>0</v>
      </c>
      <c r="H260" s="56">
        <f>SUM(H262+H264+H263)</f>
        <v>0</v>
      </c>
      <c r="I260" s="56">
        <f t="shared" si="33"/>
        <v>0</v>
      </c>
      <c r="J260" s="56" t="s">
        <v>45</v>
      </c>
    </row>
    <row r="261" spans="1:15" s="64" customFormat="1" ht="18.75" customHeight="1" x14ac:dyDescent="0.25">
      <c r="A261" s="62"/>
      <c r="B261" s="46" t="s">
        <v>7</v>
      </c>
      <c r="C261" s="43"/>
      <c r="D261" s="6"/>
      <c r="E261" s="6"/>
      <c r="F261" s="6">
        <f t="shared" si="32"/>
        <v>0</v>
      </c>
      <c r="G261" s="6"/>
      <c r="H261" s="6"/>
      <c r="I261" s="6">
        <f t="shared" si="33"/>
        <v>0</v>
      </c>
      <c r="J261" s="56"/>
    </row>
    <row r="262" spans="1:15" s="64" customFormat="1" ht="18.75" customHeight="1" x14ac:dyDescent="0.25">
      <c r="A262" s="10"/>
      <c r="B262" s="7" t="s">
        <v>10</v>
      </c>
      <c r="C262" s="43"/>
      <c r="D262" s="56">
        <v>261449.5</v>
      </c>
      <c r="E262" s="56">
        <v>261449.5</v>
      </c>
      <c r="F262" s="56">
        <f t="shared" si="32"/>
        <v>0</v>
      </c>
      <c r="G262" s="56"/>
      <c r="H262" s="56"/>
      <c r="I262" s="56">
        <f t="shared" si="33"/>
        <v>0</v>
      </c>
      <c r="J262" s="56"/>
    </row>
    <row r="263" spans="1:15" s="64" customFormat="1" ht="18.75" customHeight="1" x14ac:dyDescent="0.25">
      <c r="A263" s="10"/>
      <c r="B263" s="46" t="s">
        <v>124</v>
      </c>
      <c r="C263" s="11"/>
      <c r="D263" s="57">
        <v>728888</v>
      </c>
      <c r="E263" s="57">
        <v>728888</v>
      </c>
      <c r="F263" s="57">
        <f t="shared" si="32"/>
        <v>0</v>
      </c>
      <c r="G263" s="56"/>
      <c r="H263" s="56"/>
      <c r="I263" s="57">
        <f t="shared" si="33"/>
        <v>0</v>
      </c>
      <c r="J263" s="56"/>
    </row>
    <row r="264" spans="1:15" s="64" customFormat="1" ht="18.75" customHeight="1" x14ac:dyDescent="0.25">
      <c r="A264" s="10"/>
      <c r="B264" s="7" t="s">
        <v>8</v>
      </c>
      <c r="C264" s="43"/>
      <c r="D264" s="56">
        <v>918022.7</v>
      </c>
      <c r="E264" s="56">
        <v>918022.7</v>
      </c>
      <c r="F264" s="56">
        <f t="shared" si="32"/>
        <v>0</v>
      </c>
      <c r="G264" s="56"/>
      <c r="H264" s="56"/>
      <c r="I264" s="56">
        <f t="shared" si="33"/>
        <v>0</v>
      </c>
      <c r="J264" s="56"/>
    </row>
    <row r="265" spans="1:15" s="64" customFormat="1" ht="54" customHeight="1" x14ac:dyDescent="0.25">
      <c r="A265" s="62"/>
      <c r="B265" s="17" t="s">
        <v>110</v>
      </c>
      <c r="C265" s="47" t="s">
        <v>37</v>
      </c>
      <c r="D265" s="6">
        <f>D270+D282+D266</f>
        <v>1645426.9999999998</v>
      </c>
      <c r="E265" s="6">
        <f>E270+E282+E266+E278</f>
        <v>1645436.9999999998</v>
      </c>
      <c r="F265" s="6">
        <f t="shared" ref="F265" si="35">F270+F282+F266</f>
        <v>0</v>
      </c>
      <c r="G265" s="6">
        <f>G270+G282+G266+G274</f>
        <v>742721.3</v>
      </c>
      <c r="H265" s="6">
        <f>H270+H282+H266+H274</f>
        <v>742721.3</v>
      </c>
      <c r="I265" s="6">
        <f>H265-G265</f>
        <v>0</v>
      </c>
      <c r="J265" s="56"/>
    </row>
    <row r="266" spans="1:15" ht="53.25" customHeight="1" x14ac:dyDescent="0.25">
      <c r="A266" s="43" t="s">
        <v>96</v>
      </c>
      <c r="B266" s="83" t="s">
        <v>130</v>
      </c>
      <c r="C266" s="43" t="s">
        <v>37</v>
      </c>
      <c r="D266" s="56">
        <f>SUM(D268+D259+D269)</f>
        <v>1234999.0999999999</v>
      </c>
      <c r="E266" s="56">
        <f>SUM(E268+E259+E269)</f>
        <v>1234999.0999999999</v>
      </c>
      <c r="F266" s="56">
        <f>E266-D266</f>
        <v>0</v>
      </c>
      <c r="G266" s="56">
        <f>SUM(G268+G259+G269)</f>
        <v>537721.30000000005</v>
      </c>
      <c r="H266" s="56">
        <f>SUM(H268+H259+H269)</f>
        <v>537721.30000000005</v>
      </c>
      <c r="I266" s="56">
        <f>H266-G266</f>
        <v>0</v>
      </c>
      <c r="J266" s="56" t="s">
        <v>45</v>
      </c>
    </row>
    <row r="267" spans="1:15" s="64" customFormat="1" ht="18.75" customHeight="1" x14ac:dyDescent="0.25">
      <c r="A267" s="62"/>
      <c r="B267" s="46" t="s">
        <v>7</v>
      </c>
      <c r="C267" s="43"/>
      <c r="D267" s="6"/>
      <c r="E267" s="6"/>
      <c r="F267" s="6">
        <f>E267-D267</f>
        <v>0</v>
      </c>
      <c r="G267" s="6"/>
      <c r="H267" s="6"/>
      <c r="I267" s="6">
        <f>H267-G267</f>
        <v>0</v>
      </c>
      <c r="J267" s="56"/>
    </row>
    <row r="268" spans="1:15" s="64" customFormat="1" ht="18.75" customHeight="1" x14ac:dyDescent="0.25">
      <c r="A268" s="10"/>
      <c r="B268" s="7" t="s">
        <v>10</v>
      </c>
      <c r="C268" s="43"/>
      <c r="D268" s="56">
        <f>151201+54474.5+120364.3</f>
        <v>326039.8</v>
      </c>
      <c r="E268" s="56">
        <f>151201+54474.5+120364.3</f>
        <v>326039.8</v>
      </c>
      <c r="F268" s="56">
        <f>E268-D268</f>
        <v>0</v>
      </c>
      <c r="G268" s="56">
        <v>141958.39999999999</v>
      </c>
      <c r="H268" s="56">
        <v>141958.39999999999</v>
      </c>
      <c r="I268" s="56">
        <f>H268-G268</f>
        <v>0</v>
      </c>
      <c r="J268" s="56"/>
      <c r="O268" s="70"/>
    </row>
    <row r="269" spans="1:15" s="64" customFormat="1" ht="18.75" customHeight="1" x14ac:dyDescent="0.25">
      <c r="A269" s="10"/>
      <c r="B269" s="46" t="s">
        <v>124</v>
      </c>
      <c r="C269" s="11"/>
      <c r="D269" s="56">
        <f>421528.2+151867.5+335563.6</f>
        <v>908959.29999999993</v>
      </c>
      <c r="E269" s="56">
        <f>421528.2+151867.5+335563.6</f>
        <v>908959.29999999993</v>
      </c>
      <c r="F269" s="56">
        <f>E269-D269</f>
        <v>0</v>
      </c>
      <c r="G269" s="56">
        <v>395762.9</v>
      </c>
      <c r="H269" s="56">
        <v>395762.9</v>
      </c>
      <c r="I269" s="56">
        <f>H269-G269</f>
        <v>0</v>
      </c>
      <c r="J269" s="56"/>
      <c r="O269" s="70"/>
    </row>
    <row r="270" spans="1:15" ht="63.75" customHeight="1" x14ac:dyDescent="0.25">
      <c r="A270" s="10" t="s">
        <v>98</v>
      </c>
      <c r="B270" s="75" t="s">
        <v>158</v>
      </c>
      <c r="C270" s="43" t="s">
        <v>37</v>
      </c>
      <c r="D270" s="56">
        <f>SUM(D272+D273)</f>
        <v>19999.3</v>
      </c>
      <c r="E270" s="56">
        <f>SUM(E272+E273)</f>
        <v>19999.3</v>
      </c>
      <c r="F270" s="56">
        <f t="shared" si="32"/>
        <v>0</v>
      </c>
      <c r="G270" s="57">
        <f>SUM(G272+G273)</f>
        <v>190000</v>
      </c>
      <c r="H270" s="57">
        <f>SUM(H272+H273)</f>
        <v>190000</v>
      </c>
      <c r="I270" s="56">
        <f t="shared" si="33"/>
        <v>0</v>
      </c>
      <c r="J270" s="56" t="s">
        <v>45</v>
      </c>
    </row>
    <row r="271" spans="1:15" s="64" customFormat="1" ht="18.75" customHeight="1" x14ac:dyDescent="0.25">
      <c r="A271" s="62"/>
      <c r="B271" s="46" t="s">
        <v>7</v>
      </c>
      <c r="C271" s="47"/>
      <c r="D271" s="6"/>
      <c r="E271" s="6"/>
      <c r="F271" s="6">
        <f t="shared" si="32"/>
        <v>0</v>
      </c>
      <c r="G271" s="44"/>
      <c r="H271" s="44"/>
      <c r="I271" s="6">
        <f t="shared" si="33"/>
        <v>0</v>
      </c>
      <c r="J271" s="56"/>
    </row>
    <row r="272" spans="1:15" s="64" customFormat="1" ht="18.75" customHeight="1" x14ac:dyDescent="0.25">
      <c r="A272" s="10"/>
      <c r="B272" s="7" t="s">
        <v>10</v>
      </c>
      <c r="C272" s="43"/>
      <c r="D272" s="57">
        <v>5280</v>
      </c>
      <c r="E272" s="57">
        <v>5280</v>
      </c>
      <c r="F272" s="57">
        <f t="shared" si="32"/>
        <v>0</v>
      </c>
      <c r="G272" s="57">
        <v>50160</v>
      </c>
      <c r="H272" s="57">
        <v>50160</v>
      </c>
      <c r="I272" s="57">
        <f t="shared" si="33"/>
        <v>0</v>
      </c>
      <c r="J272" s="56"/>
    </row>
    <row r="273" spans="1:14" s="64" customFormat="1" ht="18.75" customHeight="1" x14ac:dyDescent="0.25">
      <c r="A273" s="10"/>
      <c r="B273" s="46" t="s">
        <v>124</v>
      </c>
      <c r="C273" s="11"/>
      <c r="D273" s="56">
        <v>14719.3</v>
      </c>
      <c r="E273" s="56">
        <v>14719.3</v>
      </c>
      <c r="F273" s="56">
        <f t="shared" ref="F273:F340" si="36">E273-D273</f>
        <v>0</v>
      </c>
      <c r="G273" s="57">
        <v>139840</v>
      </c>
      <c r="H273" s="57">
        <v>139840</v>
      </c>
      <c r="I273" s="56">
        <f t="shared" ref="I273:I340" si="37">H273-G273</f>
        <v>0</v>
      </c>
      <c r="J273" s="56"/>
    </row>
    <row r="274" spans="1:14" ht="54.75" customHeight="1" x14ac:dyDescent="0.25">
      <c r="A274" s="43" t="s">
        <v>99</v>
      </c>
      <c r="B274" s="75" t="s">
        <v>169</v>
      </c>
      <c r="C274" s="43" t="s">
        <v>37</v>
      </c>
      <c r="D274" s="56">
        <f>SUM(D276:D277)</f>
        <v>0</v>
      </c>
      <c r="E274" s="56">
        <f>SUM(E276:E277)</f>
        <v>0</v>
      </c>
      <c r="F274" s="56">
        <f t="shared" si="36"/>
        <v>0</v>
      </c>
      <c r="G274" s="57">
        <f>SUM(G276:G277)</f>
        <v>15000</v>
      </c>
      <c r="H274" s="57">
        <f>SUM(H276:H277)</f>
        <v>15000</v>
      </c>
      <c r="I274" s="56">
        <f t="shared" si="37"/>
        <v>0</v>
      </c>
      <c r="J274" s="56" t="s">
        <v>45</v>
      </c>
    </row>
    <row r="275" spans="1:14" s="64" customFormat="1" ht="18.75" customHeight="1" x14ac:dyDescent="0.25">
      <c r="A275" s="62"/>
      <c r="B275" s="46" t="s">
        <v>7</v>
      </c>
      <c r="C275" s="47"/>
      <c r="D275" s="6"/>
      <c r="E275" s="6"/>
      <c r="F275" s="6">
        <f t="shared" si="36"/>
        <v>0</v>
      </c>
      <c r="G275" s="44"/>
      <c r="H275" s="44"/>
      <c r="I275" s="6">
        <f t="shared" si="37"/>
        <v>0</v>
      </c>
      <c r="J275" s="56"/>
    </row>
    <row r="276" spans="1:14" s="64" customFormat="1" ht="18.75" customHeight="1" x14ac:dyDescent="0.25">
      <c r="A276" s="10"/>
      <c r="B276" s="7" t="s">
        <v>10</v>
      </c>
      <c r="C276" s="43"/>
      <c r="D276" s="56"/>
      <c r="E276" s="56"/>
      <c r="F276" s="56">
        <f t="shared" si="36"/>
        <v>0</v>
      </c>
      <c r="G276" s="57">
        <v>3960</v>
      </c>
      <c r="H276" s="57">
        <v>3960</v>
      </c>
      <c r="I276" s="56">
        <f t="shared" si="37"/>
        <v>0</v>
      </c>
      <c r="J276" s="56"/>
      <c r="N276" s="45"/>
    </row>
    <row r="277" spans="1:14" s="64" customFormat="1" ht="18.75" customHeight="1" x14ac:dyDescent="0.25">
      <c r="A277" s="10"/>
      <c r="B277" s="46" t="s">
        <v>124</v>
      </c>
      <c r="C277" s="11"/>
      <c r="D277" s="56"/>
      <c r="E277" s="56"/>
      <c r="F277" s="56">
        <f t="shared" si="36"/>
        <v>0</v>
      </c>
      <c r="G277" s="57">
        <v>11040</v>
      </c>
      <c r="H277" s="57">
        <v>11040</v>
      </c>
      <c r="I277" s="56">
        <f t="shared" si="37"/>
        <v>0</v>
      </c>
      <c r="J277" s="56"/>
    </row>
    <row r="278" spans="1:14" ht="50.25" customHeight="1" x14ac:dyDescent="0.25">
      <c r="A278" s="43" t="s">
        <v>100</v>
      </c>
      <c r="B278" s="55" t="s">
        <v>160</v>
      </c>
      <c r="C278" s="43" t="s">
        <v>37</v>
      </c>
      <c r="D278" s="56">
        <f>SUM(D280:D281)</f>
        <v>0</v>
      </c>
      <c r="E278" s="56">
        <f>SUM(E280:E281)</f>
        <v>10</v>
      </c>
      <c r="F278" s="56">
        <f t="shared" ref="F278:F281" si="38">E278-D278</f>
        <v>10</v>
      </c>
      <c r="G278" s="56">
        <f>SUM(G280:G281)</f>
        <v>0</v>
      </c>
      <c r="H278" s="56">
        <f>SUM(H280:H281)</f>
        <v>0</v>
      </c>
      <c r="I278" s="56">
        <f t="shared" ref="I278:I281" si="39">H278-G278</f>
        <v>0</v>
      </c>
      <c r="J278" s="56" t="s">
        <v>45</v>
      </c>
    </row>
    <row r="279" spans="1:14" s="64" customFormat="1" ht="18.75" customHeight="1" x14ac:dyDescent="0.25">
      <c r="A279" s="62"/>
      <c r="B279" s="46" t="s">
        <v>7</v>
      </c>
      <c r="C279" s="47"/>
      <c r="D279" s="6"/>
      <c r="E279" s="6"/>
      <c r="F279" s="6">
        <f t="shared" si="38"/>
        <v>0</v>
      </c>
      <c r="G279" s="6"/>
      <c r="H279" s="6"/>
      <c r="I279" s="6">
        <f t="shared" si="39"/>
        <v>0</v>
      </c>
      <c r="J279" s="56"/>
    </row>
    <row r="280" spans="1:14" s="64" customFormat="1" ht="18.75" customHeight="1" x14ac:dyDescent="0.25">
      <c r="A280" s="10"/>
      <c r="B280" s="7" t="s">
        <v>10</v>
      </c>
      <c r="C280" s="43"/>
      <c r="D280" s="57"/>
      <c r="E280" s="57">
        <v>10</v>
      </c>
      <c r="F280" s="57">
        <f t="shared" si="38"/>
        <v>10</v>
      </c>
      <c r="G280" s="56"/>
      <c r="H280" s="56"/>
      <c r="I280" s="57">
        <f t="shared" si="39"/>
        <v>0</v>
      </c>
      <c r="J280" s="56"/>
      <c r="N280" s="45"/>
    </row>
    <row r="281" spans="1:14" s="64" customFormat="1" ht="18.75" customHeight="1" x14ac:dyDescent="0.25">
      <c r="A281" s="10"/>
      <c r="B281" s="46" t="s">
        <v>124</v>
      </c>
      <c r="C281" s="11"/>
      <c r="D281" s="56"/>
      <c r="E281" s="56"/>
      <c r="F281" s="56">
        <f t="shared" si="38"/>
        <v>0</v>
      </c>
      <c r="G281" s="56"/>
      <c r="H281" s="56"/>
      <c r="I281" s="56">
        <f t="shared" si="39"/>
        <v>0</v>
      </c>
      <c r="J281" s="56"/>
    </row>
    <row r="282" spans="1:14" ht="53.25" customHeight="1" x14ac:dyDescent="0.25">
      <c r="A282" s="43" t="s">
        <v>101</v>
      </c>
      <c r="B282" s="75" t="s">
        <v>170</v>
      </c>
      <c r="C282" s="43" t="s">
        <v>37</v>
      </c>
      <c r="D282" s="56">
        <f>SUM(D284:D285)</f>
        <v>390428.6</v>
      </c>
      <c r="E282" s="56">
        <f>SUM(E284:E285)</f>
        <v>390428.6</v>
      </c>
      <c r="F282" s="56">
        <f t="shared" si="36"/>
        <v>0</v>
      </c>
      <c r="G282" s="56">
        <f>SUM(G284:G285)</f>
        <v>0</v>
      </c>
      <c r="H282" s="56">
        <f>SUM(H284:H285)</f>
        <v>0</v>
      </c>
      <c r="I282" s="56">
        <f t="shared" si="37"/>
        <v>0</v>
      </c>
      <c r="J282" s="56" t="s">
        <v>45</v>
      </c>
    </row>
    <row r="283" spans="1:14" s="64" customFormat="1" ht="18.75" customHeight="1" x14ac:dyDescent="0.25">
      <c r="A283" s="62"/>
      <c r="B283" s="46" t="s">
        <v>7</v>
      </c>
      <c r="C283" s="47"/>
      <c r="D283" s="6"/>
      <c r="E283" s="6"/>
      <c r="F283" s="6">
        <f t="shared" si="36"/>
        <v>0</v>
      </c>
      <c r="G283" s="6"/>
      <c r="H283" s="6"/>
      <c r="I283" s="6">
        <f t="shared" si="37"/>
        <v>0</v>
      </c>
      <c r="J283" s="56"/>
    </row>
    <row r="284" spans="1:14" s="64" customFormat="1" ht="18.75" customHeight="1" x14ac:dyDescent="0.25">
      <c r="A284" s="10"/>
      <c r="B284" s="7" t="s">
        <v>10</v>
      </c>
      <c r="C284" s="43"/>
      <c r="D284" s="57">
        <f>103066+28</f>
        <v>103094</v>
      </c>
      <c r="E284" s="57">
        <f>103066+28</f>
        <v>103094</v>
      </c>
      <c r="F284" s="57">
        <f t="shared" si="36"/>
        <v>0</v>
      </c>
      <c r="G284" s="56"/>
      <c r="H284" s="56"/>
      <c r="I284" s="57">
        <f t="shared" si="37"/>
        <v>0</v>
      </c>
      <c r="J284" s="56"/>
      <c r="N284" s="45"/>
    </row>
    <row r="285" spans="1:14" s="64" customFormat="1" ht="18.75" customHeight="1" x14ac:dyDescent="0.25">
      <c r="A285" s="10"/>
      <c r="B285" s="46" t="s">
        <v>124</v>
      </c>
      <c r="C285" s="11"/>
      <c r="D285" s="56">
        <v>287334.59999999998</v>
      </c>
      <c r="E285" s="56">
        <v>287334.59999999998</v>
      </c>
      <c r="F285" s="56">
        <f t="shared" si="36"/>
        <v>0</v>
      </c>
      <c r="G285" s="56"/>
      <c r="H285" s="56"/>
      <c r="I285" s="56">
        <f t="shared" si="37"/>
        <v>0</v>
      </c>
      <c r="J285" s="56"/>
    </row>
    <row r="286" spans="1:14" s="64" customFormat="1" ht="28.5" customHeight="1" x14ac:dyDescent="0.25">
      <c r="A286" s="14" t="s">
        <v>91</v>
      </c>
      <c r="B286" s="29" t="s">
        <v>86</v>
      </c>
      <c r="C286" s="18" t="s">
        <v>92</v>
      </c>
      <c r="D286" s="50">
        <f>D287</f>
        <v>19023</v>
      </c>
      <c r="E286" s="50">
        <f>E287</f>
        <v>19023</v>
      </c>
      <c r="F286" s="50">
        <f t="shared" si="36"/>
        <v>0</v>
      </c>
      <c r="G286" s="50">
        <f>G287</f>
        <v>135000</v>
      </c>
      <c r="H286" s="50">
        <f>H287</f>
        <v>135000</v>
      </c>
      <c r="I286" s="50">
        <f t="shared" si="37"/>
        <v>0</v>
      </c>
      <c r="J286" s="56"/>
    </row>
    <row r="287" spans="1:14" s="36" customFormat="1" ht="25.5" customHeight="1" x14ac:dyDescent="0.25">
      <c r="A287" s="39"/>
      <c r="B287" s="40" t="s">
        <v>115</v>
      </c>
      <c r="C287" s="41" t="s">
        <v>87</v>
      </c>
      <c r="D287" s="51">
        <f>D289</f>
        <v>19023</v>
      </c>
      <c r="E287" s="51">
        <f>E289</f>
        <v>19023</v>
      </c>
      <c r="F287" s="51">
        <f t="shared" si="36"/>
        <v>0</v>
      </c>
      <c r="G287" s="51">
        <f>G289</f>
        <v>135000</v>
      </c>
      <c r="H287" s="51">
        <f>H289</f>
        <v>135000</v>
      </c>
      <c r="I287" s="51">
        <f t="shared" si="37"/>
        <v>0</v>
      </c>
      <c r="J287" s="38"/>
    </row>
    <row r="288" spans="1:14" s="36" customFormat="1" ht="46.5" customHeight="1" x14ac:dyDescent="0.25">
      <c r="A288" s="39"/>
      <c r="B288" s="20" t="s">
        <v>116</v>
      </c>
      <c r="C288" s="18" t="s">
        <v>87</v>
      </c>
      <c r="D288" s="51">
        <f>D289</f>
        <v>19023</v>
      </c>
      <c r="E288" s="51">
        <f>E289</f>
        <v>19023</v>
      </c>
      <c r="F288" s="51">
        <f t="shared" si="36"/>
        <v>0</v>
      </c>
      <c r="G288" s="51">
        <f>G289</f>
        <v>135000</v>
      </c>
      <c r="H288" s="51">
        <f>H289</f>
        <v>135000</v>
      </c>
      <c r="I288" s="51">
        <f t="shared" si="37"/>
        <v>0</v>
      </c>
      <c r="J288" s="38"/>
    </row>
    <row r="289" spans="1:15" s="64" customFormat="1" ht="48.75" customHeight="1" x14ac:dyDescent="0.25">
      <c r="A289" s="30"/>
      <c r="B289" s="17" t="s">
        <v>105</v>
      </c>
      <c r="C289" s="18" t="s">
        <v>87</v>
      </c>
      <c r="D289" s="50">
        <f>D291+D292</f>
        <v>19023</v>
      </c>
      <c r="E289" s="50">
        <f>E291+E292</f>
        <v>19023</v>
      </c>
      <c r="F289" s="50">
        <f t="shared" si="36"/>
        <v>0</v>
      </c>
      <c r="G289" s="50">
        <f>G291+G292</f>
        <v>135000</v>
      </c>
      <c r="H289" s="50">
        <f>H291+H292</f>
        <v>135000</v>
      </c>
      <c r="I289" s="50">
        <f t="shared" si="37"/>
        <v>0</v>
      </c>
      <c r="J289" s="56"/>
    </row>
    <row r="290" spans="1:15" s="64" customFormat="1" ht="18.75" customHeight="1" x14ac:dyDescent="0.25">
      <c r="A290" s="30"/>
      <c r="B290" s="19" t="s">
        <v>7</v>
      </c>
      <c r="C290" s="18"/>
      <c r="D290" s="50"/>
      <c r="E290" s="50"/>
      <c r="F290" s="50">
        <f t="shared" si="36"/>
        <v>0</v>
      </c>
      <c r="G290" s="50"/>
      <c r="H290" s="50"/>
      <c r="I290" s="50">
        <f t="shared" si="37"/>
        <v>0</v>
      </c>
      <c r="J290" s="56"/>
      <c r="O290" s="71"/>
    </row>
    <row r="291" spans="1:15" s="64" customFormat="1" ht="18.75" customHeight="1" x14ac:dyDescent="0.25">
      <c r="A291" s="30"/>
      <c r="B291" s="7" t="s">
        <v>10</v>
      </c>
      <c r="C291" s="18"/>
      <c r="D291" s="42">
        <f>D299+D295</f>
        <v>5023</v>
      </c>
      <c r="E291" s="42">
        <f>E299+E295</f>
        <v>5023</v>
      </c>
      <c r="F291" s="42">
        <f t="shared" si="36"/>
        <v>0</v>
      </c>
      <c r="G291" s="42">
        <f>G299+G295</f>
        <v>35640</v>
      </c>
      <c r="H291" s="42">
        <f>H299+H295</f>
        <v>35640</v>
      </c>
      <c r="I291" s="42">
        <f t="shared" si="37"/>
        <v>0</v>
      </c>
      <c r="J291" s="56"/>
      <c r="O291" s="70"/>
    </row>
    <row r="292" spans="1:15" s="64" customFormat="1" ht="18.75" customHeight="1" x14ac:dyDescent="0.25">
      <c r="A292" s="30"/>
      <c r="B292" s="46" t="s">
        <v>124</v>
      </c>
      <c r="C292" s="18"/>
      <c r="D292" s="42">
        <f>D300+D296</f>
        <v>14000</v>
      </c>
      <c r="E292" s="42">
        <f>E300+E296</f>
        <v>14000</v>
      </c>
      <c r="F292" s="42">
        <f t="shared" si="36"/>
        <v>0</v>
      </c>
      <c r="G292" s="42">
        <f>G300+G296</f>
        <v>99360</v>
      </c>
      <c r="H292" s="42">
        <f>H300+H296</f>
        <v>99360</v>
      </c>
      <c r="I292" s="42">
        <f t="shared" si="37"/>
        <v>0</v>
      </c>
      <c r="J292" s="56"/>
      <c r="O292" s="72"/>
    </row>
    <row r="293" spans="1:15" ht="60.75" customHeight="1" x14ac:dyDescent="0.25">
      <c r="A293" s="43" t="s">
        <v>102</v>
      </c>
      <c r="B293" s="75" t="s">
        <v>135</v>
      </c>
      <c r="C293" s="43" t="s">
        <v>87</v>
      </c>
      <c r="D293" s="57">
        <f>D295+D296</f>
        <v>8153</v>
      </c>
      <c r="E293" s="57">
        <f>E295+E296</f>
        <v>8153</v>
      </c>
      <c r="F293" s="57">
        <f t="shared" si="36"/>
        <v>0</v>
      </c>
      <c r="G293" s="57">
        <f>G295+G296</f>
        <v>0</v>
      </c>
      <c r="H293" s="57">
        <f>H295+H296</f>
        <v>0</v>
      </c>
      <c r="I293" s="57">
        <f t="shared" si="37"/>
        <v>0</v>
      </c>
      <c r="J293" s="56" t="s">
        <v>45</v>
      </c>
      <c r="O293" s="71"/>
    </row>
    <row r="294" spans="1:15" s="64" customFormat="1" ht="18.75" customHeight="1" x14ac:dyDescent="0.25">
      <c r="A294" s="30"/>
      <c r="B294" s="19" t="s">
        <v>7</v>
      </c>
      <c r="C294" s="16"/>
      <c r="D294" s="42"/>
      <c r="E294" s="42"/>
      <c r="F294" s="42">
        <f t="shared" si="36"/>
        <v>0</v>
      </c>
      <c r="G294" s="42"/>
      <c r="H294" s="42"/>
      <c r="I294" s="42">
        <f t="shared" si="37"/>
        <v>0</v>
      </c>
      <c r="J294" s="56"/>
      <c r="O294" s="70"/>
    </row>
    <row r="295" spans="1:15" s="64" customFormat="1" ht="18.75" customHeight="1" x14ac:dyDescent="0.25">
      <c r="A295" s="30"/>
      <c r="B295" s="7" t="s">
        <v>10</v>
      </c>
      <c r="C295" s="16"/>
      <c r="D295" s="42">
        <v>2153</v>
      </c>
      <c r="E295" s="42">
        <v>2153</v>
      </c>
      <c r="F295" s="42">
        <f t="shared" si="36"/>
        <v>0</v>
      </c>
      <c r="G295" s="42"/>
      <c r="H295" s="42"/>
      <c r="I295" s="42">
        <f t="shared" si="37"/>
        <v>0</v>
      </c>
      <c r="J295" s="56"/>
      <c r="O295" s="72"/>
    </row>
    <row r="296" spans="1:15" s="64" customFormat="1" ht="18.75" customHeight="1" x14ac:dyDescent="0.25">
      <c r="A296" s="30"/>
      <c r="B296" s="46" t="s">
        <v>124</v>
      </c>
      <c r="C296" s="16"/>
      <c r="D296" s="42">
        <v>6000</v>
      </c>
      <c r="E296" s="42">
        <v>6000</v>
      </c>
      <c r="F296" s="42">
        <f t="shared" si="36"/>
        <v>0</v>
      </c>
      <c r="G296" s="42"/>
      <c r="H296" s="42"/>
      <c r="I296" s="42">
        <f t="shared" si="37"/>
        <v>0</v>
      </c>
      <c r="J296" s="56"/>
    </row>
    <row r="297" spans="1:15" ht="60" customHeight="1" x14ac:dyDescent="0.25">
      <c r="A297" s="43" t="s">
        <v>103</v>
      </c>
      <c r="B297" s="75" t="s">
        <v>136</v>
      </c>
      <c r="C297" s="43" t="s">
        <v>87</v>
      </c>
      <c r="D297" s="57">
        <f>D299+D300</f>
        <v>10870</v>
      </c>
      <c r="E297" s="57">
        <f>E299+E300</f>
        <v>10870</v>
      </c>
      <c r="F297" s="57">
        <f t="shared" si="36"/>
        <v>0</v>
      </c>
      <c r="G297" s="57">
        <f>G299+G300</f>
        <v>135000</v>
      </c>
      <c r="H297" s="57">
        <f>H299+H300</f>
        <v>135000</v>
      </c>
      <c r="I297" s="57">
        <f t="shared" si="37"/>
        <v>0</v>
      </c>
      <c r="J297" s="56" t="s">
        <v>45</v>
      </c>
    </row>
    <row r="298" spans="1:15" s="64" customFormat="1" ht="18.75" customHeight="1" x14ac:dyDescent="0.25">
      <c r="A298" s="30"/>
      <c r="B298" s="19" t="s">
        <v>7</v>
      </c>
      <c r="C298" s="16"/>
      <c r="D298" s="42"/>
      <c r="E298" s="42"/>
      <c r="F298" s="42">
        <f t="shared" si="36"/>
        <v>0</v>
      </c>
      <c r="G298" s="42"/>
      <c r="H298" s="42"/>
      <c r="I298" s="42">
        <f t="shared" si="37"/>
        <v>0</v>
      </c>
      <c r="J298" s="56"/>
    </row>
    <row r="299" spans="1:15" s="64" customFormat="1" ht="18.75" customHeight="1" x14ac:dyDescent="0.25">
      <c r="A299" s="30"/>
      <c r="B299" s="7" t="s">
        <v>10</v>
      </c>
      <c r="C299" s="16"/>
      <c r="D299" s="42">
        <v>2870</v>
      </c>
      <c r="E299" s="42">
        <v>2870</v>
      </c>
      <c r="F299" s="42">
        <f t="shared" si="36"/>
        <v>0</v>
      </c>
      <c r="G299" s="42">
        <v>35640</v>
      </c>
      <c r="H299" s="42">
        <v>35640</v>
      </c>
      <c r="I299" s="42">
        <f t="shared" si="37"/>
        <v>0</v>
      </c>
      <c r="J299" s="56"/>
    </row>
    <row r="300" spans="1:15" s="64" customFormat="1" ht="18.75" customHeight="1" x14ac:dyDescent="0.25">
      <c r="A300" s="30"/>
      <c r="B300" s="46" t="s">
        <v>124</v>
      </c>
      <c r="C300" s="16"/>
      <c r="D300" s="42">
        <v>8000</v>
      </c>
      <c r="E300" s="42">
        <v>8000</v>
      </c>
      <c r="F300" s="42">
        <f t="shared" si="36"/>
        <v>0</v>
      </c>
      <c r="G300" s="42">
        <v>99360</v>
      </c>
      <c r="H300" s="42">
        <v>99360</v>
      </c>
      <c r="I300" s="42">
        <f t="shared" si="37"/>
        <v>0</v>
      </c>
      <c r="J300" s="56"/>
    </row>
    <row r="301" spans="1:15" s="64" customFormat="1" ht="18.75" hidden="1" customHeight="1" x14ac:dyDescent="0.25">
      <c r="A301" s="14" t="s">
        <v>91</v>
      </c>
      <c r="B301" s="86" t="s">
        <v>30</v>
      </c>
      <c r="C301" s="47" t="s">
        <v>31</v>
      </c>
      <c r="D301" s="6">
        <f>SUM(D303:D305)</f>
        <v>0</v>
      </c>
      <c r="E301" s="6">
        <f>SUM(E303:E305)</f>
        <v>0</v>
      </c>
      <c r="F301" s="6">
        <f t="shared" si="36"/>
        <v>0</v>
      </c>
      <c r="G301" s="6">
        <f>SUM(G303:G305)</f>
        <v>0</v>
      </c>
      <c r="H301" s="6">
        <f>SUM(H303:H305)</f>
        <v>0</v>
      </c>
      <c r="I301" s="6">
        <f t="shared" si="37"/>
        <v>0</v>
      </c>
      <c r="J301" s="56">
        <f>SUM(J303:J305)</f>
        <v>0</v>
      </c>
      <c r="O301" s="2"/>
    </row>
    <row r="302" spans="1:15" ht="18.75" hidden="1" customHeight="1" x14ac:dyDescent="0.25">
      <c r="A302" s="47"/>
      <c r="B302" s="80" t="s">
        <v>7</v>
      </c>
      <c r="C302" s="43"/>
      <c r="D302" s="56"/>
      <c r="E302" s="56"/>
      <c r="F302" s="56">
        <f t="shared" si="36"/>
        <v>0</v>
      </c>
      <c r="G302" s="56"/>
      <c r="H302" s="56"/>
      <c r="I302" s="56">
        <f t="shared" si="37"/>
        <v>0</v>
      </c>
      <c r="J302" s="56"/>
      <c r="O302" s="73"/>
    </row>
    <row r="303" spans="1:15" ht="18.75" hidden="1" customHeight="1" x14ac:dyDescent="0.25">
      <c r="A303" s="47"/>
      <c r="B303" s="79" t="s">
        <v>10</v>
      </c>
      <c r="C303" s="43"/>
      <c r="D303" s="56">
        <f t="shared" ref="D303" si="40">D310</f>
        <v>0</v>
      </c>
      <c r="E303" s="56">
        <f t="shared" ref="E303" si="41">E310</f>
        <v>0</v>
      </c>
      <c r="F303" s="56">
        <f t="shared" si="36"/>
        <v>0</v>
      </c>
      <c r="G303" s="56">
        <f t="shared" ref="G303" si="42">G310</f>
        <v>0</v>
      </c>
      <c r="H303" s="56">
        <f t="shared" ref="H303:H304" si="43">H310</f>
        <v>0</v>
      </c>
      <c r="I303" s="56">
        <f t="shared" si="37"/>
        <v>0</v>
      </c>
      <c r="J303" s="15">
        <f t="shared" ref="H303:J305" si="44">J310</f>
        <v>0</v>
      </c>
      <c r="O303" s="73"/>
    </row>
    <row r="304" spans="1:15" ht="18.75" hidden="1" customHeight="1" x14ac:dyDescent="0.25">
      <c r="A304" s="47"/>
      <c r="B304" s="80" t="s">
        <v>124</v>
      </c>
      <c r="C304" s="43"/>
      <c r="D304" s="56">
        <f t="shared" ref="D304" si="45">D311</f>
        <v>0</v>
      </c>
      <c r="E304" s="56">
        <f t="shared" ref="E304" si="46">E311</f>
        <v>0</v>
      </c>
      <c r="F304" s="56">
        <f t="shared" si="36"/>
        <v>0</v>
      </c>
      <c r="G304" s="56">
        <f t="shared" ref="G304" si="47">G311</f>
        <v>0</v>
      </c>
      <c r="H304" s="56">
        <f t="shared" si="43"/>
        <v>0</v>
      </c>
      <c r="I304" s="56">
        <f t="shared" si="37"/>
        <v>0</v>
      </c>
      <c r="J304" s="15">
        <f t="shared" si="44"/>
        <v>0</v>
      </c>
    </row>
    <row r="305" spans="1:18" ht="18.75" hidden="1" customHeight="1" x14ac:dyDescent="0.25">
      <c r="A305" s="47"/>
      <c r="B305" s="79" t="s">
        <v>8</v>
      </c>
      <c r="C305" s="43"/>
      <c r="D305" s="56">
        <f t="shared" ref="D305" si="48">D312</f>
        <v>0</v>
      </c>
      <c r="E305" s="56">
        <f t="shared" ref="E305" si="49">E312</f>
        <v>0</v>
      </c>
      <c r="F305" s="56">
        <f t="shared" si="36"/>
        <v>0</v>
      </c>
      <c r="G305" s="56">
        <f t="shared" ref="G305" si="50">G312</f>
        <v>0</v>
      </c>
      <c r="H305" s="56">
        <f t="shared" si="44"/>
        <v>0</v>
      </c>
      <c r="I305" s="56">
        <f t="shared" si="37"/>
        <v>0</v>
      </c>
      <c r="J305" s="15">
        <f t="shared" si="44"/>
        <v>0</v>
      </c>
    </row>
    <row r="306" spans="1:18" s="36" customFormat="1" ht="18.75" hidden="1" customHeight="1" x14ac:dyDescent="0.25">
      <c r="A306" s="33"/>
      <c r="B306" s="81" t="s">
        <v>117</v>
      </c>
      <c r="C306" s="33" t="s">
        <v>118</v>
      </c>
      <c r="D306" s="34">
        <f t="shared" ref="D306:H307" si="51">D307</f>
        <v>0</v>
      </c>
      <c r="E306" s="34">
        <f t="shared" si="51"/>
        <v>0</v>
      </c>
      <c r="F306" s="34">
        <f t="shared" si="36"/>
        <v>0</v>
      </c>
      <c r="G306" s="34">
        <f t="shared" si="51"/>
        <v>0</v>
      </c>
      <c r="H306" s="34">
        <f t="shared" si="51"/>
        <v>0</v>
      </c>
      <c r="I306" s="34">
        <f t="shared" si="37"/>
        <v>0</v>
      </c>
      <c r="J306" s="35"/>
    </row>
    <row r="307" spans="1:18" s="64" customFormat="1" ht="49.5" hidden="1" customHeight="1" x14ac:dyDescent="0.25">
      <c r="A307" s="47"/>
      <c r="B307" s="20" t="s">
        <v>32</v>
      </c>
      <c r="C307" s="47" t="s">
        <v>118</v>
      </c>
      <c r="D307" s="6">
        <f t="shared" si="51"/>
        <v>0</v>
      </c>
      <c r="E307" s="6">
        <f t="shared" si="51"/>
        <v>0</v>
      </c>
      <c r="F307" s="6">
        <f t="shared" si="36"/>
        <v>0</v>
      </c>
      <c r="G307" s="6">
        <f t="shared" si="51"/>
        <v>0</v>
      </c>
      <c r="H307" s="6">
        <f t="shared" si="51"/>
        <v>0</v>
      </c>
      <c r="I307" s="6">
        <f t="shared" si="37"/>
        <v>0</v>
      </c>
      <c r="J307" s="56"/>
    </row>
    <row r="308" spans="1:18" ht="60.75" hidden="1" customHeight="1" x14ac:dyDescent="0.25">
      <c r="A308" s="43" t="s">
        <v>100</v>
      </c>
      <c r="B308" s="75" t="s">
        <v>33</v>
      </c>
      <c r="C308" s="43" t="s">
        <v>118</v>
      </c>
      <c r="D308" s="56">
        <f>SUM(D310:D312)</f>
        <v>0</v>
      </c>
      <c r="E308" s="56">
        <f>SUM(E310:E312)</f>
        <v>0</v>
      </c>
      <c r="F308" s="56">
        <f t="shared" si="36"/>
        <v>0</v>
      </c>
      <c r="G308" s="56">
        <f>SUM(G310:G312)</f>
        <v>0</v>
      </c>
      <c r="H308" s="56">
        <f>SUM(H310:H312)</f>
        <v>0</v>
      </c>
      <c r="I308" s="56">
        <f t="shared" si="37"/>
        <v>0</v>
      </c>
      <c r="J308" s="56" t="s">
        <v>26</v>
      </c>
    </row>
    <row r="309" spans="1:18" s="64" customFormat="1" ht="18.75" hidden="1" customHeight="1" x14ac:dyDescent="0.25">
      <c r="A309" s="47"/>
      <c r="B309" s="79" t="s">
        <v>7</v>
      </c>
      <c r="C309" s="43"/>
      <c r="D309" s="56"/>
      <c r="E309" s="56"/>
      <c r="F309" s="56">
        <f t="shared" si="36"/>
        <v>0</v>
      </c>
      <c r="G309" s="56"/>
      <c r="H309" s="56"/>
      <c r="I309" s="56">
        <f t="shared" si="37"/>
        <v>0</v>
      </c>
      <c r="J309" s="56"/>
    </row>
    <row r="310" spans="1:18" s="64" customFormat="1" ht="18.75" hidden="1" customHeight="1" x14ac:dyDescent="0.25">
      <c r="A310" s="47"/>
      <c r="B310" s="79" t="s">
        <v>10</v>
      </c>
      <c r="C310" s="47"/>
      <c r="D310" s="56"/>
      <c r="E310" s="56"/>
      <c r="F310" s="56">
        <f t="shared" si="36"/>
        <v>0</v>
      </c>
      <c r="G310" s="56"/>
      <c r="H310" s="56"/>
      <c r="I310" s="56">
        <f t="shared" si="37"/>
        <v>0</v>
      </c>
      <c r="J310" s="56"/>
    </row>
    <row r="311" spans="1:18" s="64" customFormat="1" ht="18.75" hidden="1" customHeight="1" x14ac:dyDescent="0.25">
      <c r="A311" s="47"/>
      <c r="B311" s="80" t="s">
        <v>124</v>
      </c>
      <c r="C311" s="43"/>
      <c r="D311" s="56"/>
      <c r="E311" s="56"/>
      <c r="F311" s="56">
        <f t="shared" si="36"/>
        <v>0</v>
      </c>
      <c r="G311" s="56"/>
      <c r="H311" s="56"/>
      <c r="I311" s="56">
        <f t="shared" si="37"/>
        <v>0</v>
      </c>
      <c r="J311" s="56"/>
      <c r="N311" s="52"/>
      <c r="O311" s="52"/>
      <c r="P311" s="52"/>
      <c r="Q311" s="52"/>
      <c r="R311" s="68"/>
    </row>
    <row r="312" spans="1:18" s="64" customFormat="1" ht="18.75" hidden="1" customHeight="1" x14ac:dyDescent="0.25">
      <c r="A312" s="47"/>
      <c r="B312" s="79" t="s">
        <v>8</v>
      </c>
      <c r="C312" s="43"/>
      <c r="D312" s="56"/>
      <c r="E312" s="56"/>
      <c r="F312" s="56">
        <f t="shared" si="36"/>
        <v>0</v>
      </c>
      <c r="G312" s="56"/>
      <c r="H312" s="56"/>
      <c r="I312" s="56">
        <f t="shared" si="37"/>
        <v>0</v>
      </c>
      <c r="J312" s="56"/>
    </row>
    <row r="313" spans="1:18" s="64" customFormat="1" ht="30" customHeight="1" x14ac:dyDescent="0.25">
      <c r="A313" s="18" t="s">
        <v>93</v>
      </c>
      <c r="B313" s="31" t="s">
        <v>53</v>
      </c>
      <c r="C313" s="9" t="s">
        <v>54</v>
      </c>
      <c r="D313" s="6">
        <f>D315+D316</f>
        <v>460621.69999999995</v>
      </c>
      <c r="E313" s="6">
        <f>E315+E316</f>
        <v>460621.69999999995</v>
      </c>
      <c r="F313" s="6">
        <f t="shared" si="36"/>
        <v>0</v>
      </c>
      <c r="G313" s="6">
        <f>G315+G316</f>
        <v>190196.4</v>
      </c>
      <c r="H313" s="6">
        <f>H315+H316</f>
        <v>190196.4</v>
      </c>
      <c r="I313" s="6">
        <f t="shared" si="37"/>
        <v>0</v>
      </c>
      <c r="J313" s="56"/>
    </row>
    <row r="314" spans="1:18" s="64" customFormat="1" ht="18.75" customHeight="1" x14ac:dyDescent="0.25">
      <c r="A314" s="10"/>
      <c r="B314" s="46" t="s">
        <v>7</v>
      </c>
      <c r="C314" s="43"/>
      <c r="D314" s="56"/>
      <c r="E314" s="56"/>
      <c r="F314" s="56">
        <f t="shared" si="36"/>
        <v>0</v>
      </c>
      <c r="G314" s="56"/>
      <c r="H314" s="56"/>
      <c r="I314" s="56">
        <f t="shared" si="37"/>
        <v>0</v>
      </c>
      <c r="J314" s="56"/>
    </row>
    <row r="315" spans="1:18" s="64" customFormat="1" ht="18.75" customHeight="1" x14ac:dyDescent="0.25">
      <c r="A315" s="10"/>
      <c r="B315" s="7" t="s">
        <v>10</v>
      </c>
      <c r="C315" s="43"/>
      <c r="D315" s="57">
        <f>D323+D328+D332+D336</f>
        <v>121605</v>
      </c>
      <c r="E315" s="57">
        <f>E323+E328+E332+E336</f>
        <v>121605</v>
      </c>
      <c r="F315" s="57">
        <f t="shared" si="36"/>
        <v>0</v>
      </c>
      <c r="G315" s="57">
        <f>G323+G328+G332+G336+G340</f>
        <v>50213</v>
      </c>
      <c r="H315" s="57">
        <f>H323+H328+H332+H336+H340</f>
        <v>50213</v>
      </c>
      <c r="I315" s="57">
        <f t="shared" si="37"/>
        <v>0</v>
      </c>
      <c r="J315" s="56"/>
    </row>
    <row r="316" spans="1:18" s="64" customFormat="1" ht="18.75" customHeight="1" x14ac:dyDescent="0.25">
      <c r="A316" s="10"/>
      <c r="B316" s="46" t="s">
        <v>124</v>
      </c>
      <c r="C316" s="43"/>
      <c r="D316" s="56">
        <f>D324+D329+D333+D337</f>
        <v>339016.69999999995</v>
      </c>
      <c r="E316" s="56">
        <f>E324+E329+E333+E337</f>
        <v>339016.69999999995</v>
      </c>
      <c r="F316" s="56">
        <f t="shared" si="36"/>
        <v>0</v>
      </c>
      <c r="G316" s="56">
        <f>G324+G329+G333+G337+G341</f>
        <v>139983.4</v>
      </c>
      <c r="H316" s="56">
        <f>H324+H329+H333+H337+H341</f>
        <v>139983.4</v>
      </c>
      <c r="I316" s="56">
        <f t="shared" si="37"/>
        <v>0</v>
      </c>
      <c r="J316" s="56"/>
    </row>
    <row r="317" spans="1:18" s="64" customFormat="1" ht="18.75" hidden="1" customHeight="1" x14ac:dyDescent="0.25">
      <c r="A317" s="10"/>
      <c r="B317" s="79" t="s">
        <v>8</v>
      </c>
      <c r="C317" s="43"/>
      <c r="D317" s="56">
        <v>0</v>
      </c>
      <c r="E317" s="56">
        <v>0</v>
      </c>
      <c r="F317" s="56">
        <f t="shared" si="36"/>
        <v>0</v>
      </c>
      <c r="G317" s="56">
        <v>0</v>
      </c>
      <c r="H317" s="56">
        <v>0</v>
      </c>
      <c r="I317" s="56">
        <f t="shared" si="37"/>
        <v>0</v>
      </c>
      <c r="J317" s="56"/>
    </row>
    <row r="318" spans="1:18" s="64" customFormat="1" ht="32.25" customHeight="1" x14ac:dyDescent="0.25">
      <c r="A318" s="32"/>
      <c r="B318" s="17" t="s">
        <v>83</v>
      </c>
      <c r="C318" s="44" t="s">
        <v>56</v>
      </c>
      <c r="D318" s="6">
        <f t="shared" ref="D318:H319" si="52">D319</f>
        <v>460621.69999999995</v>
      </c>
      <c r="E318" s="6">
        <f t="shared" si="52"/>
        <v>460621.69999999995</v>
      </c>
      <c r="F318" s="6">
        <f t="shared" si="36"/>
        <v>0</v>
      </c>
      <c r="G318" s="6">
        <f t="shared" si="52"/>
        <v>190196.4</v>
      </c>
      <c r="H318" s="6">
        <f t="shared" si="52"/>
        <v>190196.4</v>
      </c>
      <c r="I318" s="6">
        <f t="shared" si="37"/>
        <v>0</v>
      </c>
      <c r="J318" s="56"/>
    </row>
    <row r="319" spans="1:18" s="64" customFormat="1" ht="45" customHeight="1" x14ac:dyDescent="0.25">
      <c r="A319" s="10"/>
      <c r="B319" s="86" t="s">
        <v>55</v>
      </c>
      <c r="C319" s="44" t="s">
        <v>56</v>
      </c>
      <c r="D319" s="6">
        <f t="shared" si="52"/>
        <v>460621.69999999995</v>
      </c>
      <c r="E319" s="6">
        <f t="shared" si="52"/>
        <v>460621.69999999995</v>
      </c>
      <c r="F319" s="6">
        <f t="shared" si="36"/>
        <v>0</v>
      </c>
      <c r="G319" s="6">
        <f t="shared" si="52"/>
        <v>190196.4</v>
      </c>
      <c r="H319" s="6">
        <f t="shared" si="52"/>
        <v>190196.4</v>
      </c>
      <c r="I319" s="6">
        <f t="shared" si="37"/>
        <v>0</v>
      </c>
      <c r="J319" s="56"/>
    </row>
    <row r="320" spans="1:18" s="64" customFormat="1" ht="63" customHeight="1" x14ac:dyDescent="0.25">
      <c r="A320" s="10"/>
      <c r="B320" s="20" t="s">
        <v>57</v>
      </c>
      <c r="C320" s="47" t="s">
        <v>56</v>
      </c>
      <c r="D320" s="6">
        <f>D321+D326+D330+D334</f>
        <v>460621.69999999995</v>
      </c>
      <c r="E320" s="6">
        <f>E321+E326+E330+E334</f>
        <v>460621.69999999995</v>
      </c>
      <c r="F320" s="6">
        <f t="shared" si="36"/>
        <v>0</v>
      </c>
      <c r="G320" s="6">
        <f>G321+G326+G330+G334+G338</f>
        <v>190196.4</v>
      </c>
      <c r="H320" s="6">
        <f>H321+H326+H330+H334+H338</f>
        <v>190196.4</v>
      </c>
      <c r="I320" s="6">
        <f t="shared" si="37"/>
        <v>0</v>
      </c>
      <c r="J320" s="56"/>
    </row>
    <row r="321" spans="1:15" ht="60.75" customHeight="1" x14ac:dyDescent="0.25">
      <c r="A321" s="43" t="s">
        <v>104</v>
      </c>
      <c r="B321" s="75" t="s">
        <v>171</v>
      </c>
      <c r="C321" s="57" t="s">
        <v>56</v>
      </c>
      <c r="D321" s="57">
        <f>SUM(D323:D324)</f>
        <v>146939</v>
      </c>
      <c r="E321" s="57">
        <f>SUM(E323:E324)</f>
        <v>146939</v>
      </c>
      <c r="F321" s="57">
        <f t="shared" si="36"/>
        <v>0</v>
      </c>
      <c r="G321" s="56">
        <f>SUM(G323:G324)</f>
        <v>0</v>
      </c>
      <c r="H321" s="56">
        <f>SUM(H323:H324)</f>
        <v>0</v>
      </c>
      <c r="I321" s="57">
        <f t="shared" si="37"/>
        <v>0</v>
      </c>
      <c r="J321" s="56" t="s">
        <v>45</v>
      </c>
    </row>
    <row r="322" spans="1:15" s="64" customFormat="1" ht="18.75" customHeight="1" x14ac:dyDescent="0.25">
      <c r="A322" s="10"/>
      <c r="B322" s="46" t="s">
        <v>7</v>
      </c>
      <c r="C322" s="43"/>
      <c r="D322" s="57"/>
      <c r="E322" s="57"/>
      <c r="F322" s="57">
        <f t="shared" si="36"/>
        <v>0</v>
      </c>
      <c r="G322" s="56"/>
      <c r="H322" s="56"/>
      <c r="I322" s="57">
        <f t="shared" si="37"/>
        <v>0</v>
      </c>
      <c r="J322" s="56"/>
    </row>
    <row r="323" spans="1:15" s="64" customFormat="1" ht="18.75" customHeight="1" x14ac:dyDescent="0.25">
      <c r="A323" s="10"/>
      <c r="B323" s="7" t="s">
        <v>10</v>
      </c>
      <c r="C323" s="43"/>
      <c r="D323" s="57">
        <v>38792</v>
      </c>
      <c r="E323" s="57">
        <v>38792</v>
      </c>
      <c r="F323" s="57">
        <f t="shared" si="36"/>
        <v>0</v>
      </c>
      <c r="G323" s="56"/>
      <c r="H323" s="56"/>
      <c r="I323" s="57">
        <f t="shared" si="37"/>
        <v>0</v>
      </c>
      <c r="J323" s="56"/>
      <c r="M323" s="2"/>
    </row>
    <row r="324" spans="1:15" s="64" customFormat="1" ht="18.75" customHeight="1" x14ac:dyDescent="0.25">
      <c r="A324" s="10"/>
      <c r="B324" s="46" t="s">
        <v>124</v>
      </c>
      <c r="C324" s="43"/>
      <c r="D324" s="57">
        <v>108147</v>
      </c>
      <c r="E324" s="57">
        <v>108147</v>
      </c>
      <c r="F324" s="57">
        <f t="shared" si="36"/>
        <v>0</v>
      </c>
      <c r="G324" s="56"/>
      <c r="H324" s="56"/>
      <c r="I324" s="57">
        <f t="shared" si="37"/>
        <v>0</v>
      </c>
      <c r="J324" s="56"/>
    </row>
    <row r="325" spans="1:15" s="64" customFormat="1" ht="18.75" hidden="1" customHeight="1" x14ac:dyDescent="0.25">
      <c r="A325" s="10"/>
      <c r="B325" s="79" t="s">
        <v>8</v>
      </c>
      <c r="C325" s="43"/>
      <c r="D325" s="56"/>
      <c r="E325" s="56"/>
      <c r="F325" s="56">
        <f t="shared" si="36"/>
        <v>0</v>
      </c>
      <c r="G325" s="56"/>
      <c r="H325" s="56"/>
      <c r="I325" s="56">
        <f t="shared" si="37"/>
        <v>0</v>
      </c>
      <c r="J325" s="56"/>
    </row>
    <row r="326" spans="1:15" ht="60" customHeight="1" x14ac:dyDescent="0.25">
      <c r="A326" s="43" t="s">
        <v>161</v>
      </c>
      <c r="B326" s="75" t="s">
        <v>172</v>
      </c>
      <c r="C326" s="57" t="s">
        <v>56</v>
      </c>
      <c r="D326" s="56">
        <f>SUM(D328:D329)</f>
        <v>44400.4</v>
      </c>
      <c r="E326" s="56">
        <f>SUM(E328:E329)</f>
        <v>44400.4</v>
      </c>
      <c r="F326" s="56">
        <f t="shared" si="36"/>
        <v>0</v>
      </c>
      <c r="G326" s="56">
        <f>SUM(G328:G329)</f>
        <v>0</v>
      </c>
      <c r="H326" s="56">
        <f>SUM(H328:H329)</f>
        <v>0</v>
      </c>
      <c r="I326" s="56">
        <f t="shared" si="37"/>
        <v>0</v>
      </c>
      <c r="J326" s="56" t="s">
        <v>45</v>
      </c>
    </row>
    <row r="327" spans="1:15" ht="16.5" customHeight="1" x14ac:dyDescent="0.25">
      <c r="A327" s="62"/>
      <c r="B327" s="46" t="s">
        <v>7</v>
      </c>
      <c r="C327" s="57"/>
      <c r="D327" s="56"/>
      <c r="E327" s="56"/>
      <c r="F327" s="56">
        <f t="shared" si="36"/>
        <v>0</v>
      </c>
      <c r="G327" s="56"/>
      <c r="H327" s="56"/>
      <c r="I327" s="56">
        <f t="shared" si="37"/>
        <v>0</v>
      </c>
      <c r="J327" s="56"/>
    </row>
    <row r="328" spans="1:15" ht="18.75" customHeight="1" x14ac:dyDescent="0.25">
      <c r="A328" s="62"/>
      <c r="B328" s="7" t="s">
        <v>10</v>
      </c>
      <c r="C328" s="57"/>
      <c r="D328" s="57">
        <v>11722</v>
      </c>
      <c r="E328" s="57">
        <v>11722</v>
      </c>
      <c r="F328" s="57">
        <f t="shared" si="36"/>
        <v>0</v>
      </c>
      <c r="G328" s="56"/>
      <c r="H328" s="56"/>
      <c r="I328" s="57">
        <f t="shared" si="37"/>
        <v>0</v>
      </c>
      <c r="J328" s="56"/>
    </row>
    <row r="329" spans="1:15" ht="18.75" customHeight="1" x14ac:dyDescent="0.25">
      <c r="A329" s="62"/>
      <c r="B329" s="46" t="s">
        <v>124</v>
      </c>
      <c r="C329" s="43"/>
      <c r="D329" s="56">
        <v>32678.400000000001</v>
      </c>
      <c r="E329" s="56">
        <v>32678.400000000001</v>
      </c>
      <c r="F329" s="56">
        <f t="shared" si="36"/>
        <v>0</v>
      </c>
      <c r="G329" s="56"/>
      <c r="H329" s="56"/>
      <c r="I329" s="56">
        <f t="shared" si="37"/>
        <v>0</v>
      </c>
      <c r="J329" s="56"/>
      <c r="M329" s="64"/>
    </row>
    <row r="330" spans="1:15" ht="60" customHeight="1" x14ac:dyDescent="0.25">
      <c r="A330" s="5">
        <v>26</v>
      </c>
      <c r="B330" s="75" t="s">
        <v>173</v>
      </c>
      <c r="C330" s="57" t="s">
        <v>56</v>
      </c>
      <c r="D330" s="56">
        <f>D332+D333</f>
        <v>201347.3</v>
      </c>
      <c r="E330" s="56">
        <f>E332+E333</f>
        <v>201347.3</v>
      </c>
      <c r="F330" s="56">
        <f t="shared" si="36"/>
        <v>0</v>
      </c>
      <c r="G330" s="56">
        <f>G332+G333</f>
        <v>103691.4</v>
      </c>
      <c r="H330" s="56">
        <f>H332+H333</f>
        <v>103691.4</v>
      </c>
      <c r="I330" s="56">
        <f t="shared" si="37"/>
        <v>0</v>
      </c>
      <c r="J330" s="56" t="s">
        <v>45</v>
      </c>
    </row>
    <row r="331" spans="1:15" ht="18.75" customHeight="1" x14ac:dyDescent="0.25">
      <c r="A331" s="5"/>
      <c r="B331" s="46" t="s">
        <v>7</v>
      </c>
      <c r="C331" s="57"/>
      <c r="D331" s="56"/>
      <c r="E331" s="56"/>
      <c r="F331" s="56">
        <f t="shared" si="36"/>
        <v>0</v>
      </c>
      <c r="G331" s="56"/>
      <c r="H331" s="56"/>
      <c r="I331" s="56">
        <f t="shared" si="37"/>
        <v>0</v>
      </c>
      <c r="J331" s="56"/>
      <c r="O331" s="71"/>
    </row>
    <row r="332" spans="1:15" ht="18.75" customHeight="1" x14ac:dyDescent="0.25">
      <c r="A332" s="5"/>
      <c r="B332" s="7" t="s">
        <v>10</v>
      </c>
      <c r="C332" s="57"/>
      <c r="D332" s="57">
        <v>53156</v>
      </c>
      <c r="E332" s="57">
        <v>53156</v>
      </c>
      <c r="F332" s="57">
        <f t="shared" si="36"/>
        <v>0</v>
      </c>
      <c r="G332" s="57">
        <v>27375</v>
      </c>
      <c r="H332" s="57">
        <v>27375</v>
      </c>
      <c r="I332" s="57">
        <f t="shared" si="37"/>
        <v>0</v>
      </c>
      <c r="J332" s="56"/>
      <c r="O332" s="70"/>
    </row>
    <row r="333" spans="1:15" ht="18.75" customHeight="1" x14ac:dyDescent="0.25">
      <c r="A333" s="5"/>
      <c r="B333" s="46" t="s">
        <v>124</v>
      </c>
      <c r="C333" s="43"/>
      <c r="D333" s="56">
        <v>148191.29999999999</v>
      </c>
      <c r="E333" s="56">
        <v>148191.29999999999</v>
      </c>
      <c r="F333" s="56">
        <f t="shared" si="36"/>
        <v>0</v>
      </c>
      <c r="G333" s="56">
        <v>76316.399999999994</v>
      </c>
      <c r="H333" s="56">
        <v>76316.399999999994</v>
      </c>
      <c r="I333" s="56">
        <f t="shared" si="37"/>
        <v>0</v>
      </c>
      <c r="J333" s="56"/>
      <c r="O333" s="70"/>
    </row>
    <row r="334" spans="1:15" ht="60" customHeight="1" x14ac:dyDescent="0.25">
      <c r="A334" s="5">
        <v>27</v>
      </c>
      <c r="B334" s="75" t="s">
        <v>159</v>
      </c>
      <c r="C334" s="57" t="s">
        <v>56</v>
      </c>
      <c r="D334" s="57">
        <f>D336+D337</f>
        <v>67935</v>
      </c>
      <c r="E334" s="57">
        <f>E336+E337</f>
        <v>67935</v>
      </c>
      <c r="F334" s="57">
        <f t="shared" si="36"/>
        <v>0</v>
      </c>
      <c r="G334" s="57">
        <f>G336+G337</f>
        <v>82005</v>
      </c>
      <c r="H334" s="57">
        <f>H336+H337</f>
        <v>82005</v>
      </c>
      <c r="I334" s="57">
        <f t="shared" si="37"/>
        <v>0</v>
      </c>
      <c r="J334" s="56" t="s">
        <v>45</v>
      </c>
      <c r="O334" s="71"/>
    </row>
    <row r="335" spans="1:15" ht="19.5" customHeight="1" x14ac:dyDescent="0.25">
      <c r="A335" s="5"/>
      <c r="B335" s="46" t="s">
        <v>7</v>
      </c>
      <c r="C335" s="57"/>
      <c r="D335" s="57"/>
      <c r="E335" s="57"/>
      <c r="F335" s="57">
        <f t="shared" si="36"/>
        <v>0</v>
      </c>
      <c r="G335" s="57"/>
      <c r="H335" s="57"/>
      <c r="I335" s="57">
        <f t="shared" si="37"/>
        <v>0</v>
      </c>
      <c r="J335" s="56"/>
      <c r="O335" s="70"/>
    </row>
    <row r="336" spans="1:15" ht="22.5" customHeight="1" x14ac:dyDescent="0.25">
      <c r="A336" s="5"/>
      <c r="B336" s="7" t="s">
        <v>10</v>
      </c>
      <c r="C336" s="57"/>
      <c r="D336" s="57">
        <v>17935</v>
      </c>
      <c r="E336" s="57">
        <v>17935</v>
      </c>
      <c r="F336" s="57">
        <f t="shared" si="36"/>
        <v>0</v>
      </c>
      <c r="G336" s="57">
        <v>21650</v>
      </c>
      <c r="H336" s="57">
        <v>21650</v>
      </c>
      <c r="I336" s="57">
        <f t="shared" si="37"/>
        <v>0</v>
      </c>
      <c r="J336" s="56"/>
      <c r="O336" s="70"/>
    </row>
    <row r="337" spans="1:15" ht="21.75" customHeight="1" x14ac:dyDescent="0.25">
      <c r="A337" s="5"/>
      <c r="B337" s="46" t="s">
        <v>124</v>
      </c>
      <c r="C337" s="43"/>
      <c r="D337" s="57">
        <v>50000</v>
      </c>
      <c r="E337" s="57">
        <v>50000</v>
      </c>
      <c r="F337" s="57">
        <f t="shared" si="36"/>
        <v>0</v>
      </c>
      <c r="G337" s="57">
        <v>60355</v>
      </c>
      <c r="H337" s="57">
        <v>60355</v>
      </c>
      <c r="I337" s="57">
        <f t="shared" si="37"/>
        <v>0</v>
      </c>
      <c r="J337" s="56"/>
    </row>
    <row r="338" spans="1:15" ht="60" customHeight="1" x14ac:dyDescent="0.25">
      <c r="A338" s="5">
        <v>28</v>
      </c>
      <c r="B338" s="75" t="s">
        <v>137</v>
      </c>
      <c r="C338" s="57" t="s">
        <v>56</v>
      </c>
      <c r="D338" s="57">
        <f>D340+D341</f>
        <v>0</v>
      </c>
      <c r="E338" s="57">
        <f>E340+E341</f>
        <v>0</v>
      </c>
      <c r="F338" s="57">
        <f t="shared" si="36"/>
        <v>0</v>
      </c>
      <c r="G338" s="57">
        <f>G340+G341</f>
        <v>4500</v>
      </c>
      <c r="H338" s="57">
        <f>H340+H341</f>
        <v>4500</v>
      </c>
      <c r="I338" s="57">
        <f t="shared" si="37"/>
        <v>0</v>
      </c>
      <c r="J338" s="56" t="s">
        <v>45</v>
      </c>
      <c r="O338" s="71"/>
    </row>
    <row r="339" spans="1:15" ht="19.5" customHeight="1" x14ac:dyDescent="0.25">
      <c r="A339" s="5"/>
      <c r="B339" s="46" t="s">
        <v>7</v>
      </c>
      <c r="C339" s="57"/>
      <c r="D339" s="56"/>
      <c r="E339" s="56"/>
      <c r="F339" s="56">
        <f t="shared" si="36"/>
        <v>0</v>
      </c>
      <c r="G339" s="56"/>
      <c r="H339" s="56"/>
      <c r="I339" s="56">
        <f t="shared" si="37"/>
        <v>0</v>
      </c>
      <c r="J339" s="56"/>
      <c r="O339" s="70"/>
    </row>
    <row r="340" spans="1:15" ht="22.5" customHeight="1" x14ac:dyDescent="0.25">
      <c r="A340" s="5"/>
      <c r="B340" s="7" t="s">
        <v>10</v>
      </c>
      <c r="C340" s="57"/>
      <c r="D340" s="57"/>
      <c r="E340" s="57"/>
      <c r="F340" s="57">
        <f t="shared" si="36"/>
        <v>0</v>
      </c>
      <c r="G340" s="57">
        <v>1188</v>
      </c>
      <c r="H340" s="57">
        <v>1188</v>
      </c>
      <c r="I340" s="57">
        <f t="shared" si="37"/>
        <v>0</v>
      </c>
      <c r="J340" s="56"/>
      <c r="O340" s="70"/>
    </row>
    <row r="341" spans="1:15" ht="21.75" customHeight="1" x14ac:dyDescent="0.25">
      <c r="A341" s="5"/>
      <c r="B341" s="46" t="s">
        <v>124</v>
      </c>
      <c r="C341" s="43"/>
      <c r="D341" s="57"/>
      <c r="E341" s="57"/>
      <c r="F341" s="57">
        <f t="shared" ref="F341" si="53">E341-D341</f>
        <v>0</v>
      </c>
      <c r="G341" s="57">
        <v>3312</v>
      </c>
      <c r="H341" s="57">
        <v>3312</v>
      </c>
      <c r="I341" s="57">
        <f t="shared" ref="I341" si="54">H341-G341</f>
        <v>0</v>
      </c>
      <c r="J341" s="56"/>
      <c r="M341" s="67"/>
    </row>
    <row r="342" spans="1:15" ht="24.75" hidden="1" customHeight="1" x14ac:dyDescent="0.25">
      <c r="A342" s="5"/>
      <c r="B342" s="80"/>
      <c r="C342" s="43"/>
      <c r="D342" s="56"/>
      <c r="E342" s="56"/>
      <c r="F342" s="56"/>
      <c r="G342" s="56"/>
      <c r="H342" s="56"/>
      <c r="I342" s="56"/>
      <c r="J342" s="56"/>
    </row>
    <row r="343" spans="1:15" ht="49.5" hidden="1" customHeight="1" x14ac:dyDescent="0.25">
      <c r="A343" s="5"/>
      <c r="B343" s="79" t="s">
        <v>10</v>
      </c>
      <c r="C343" s="43">
        <v>1105</v>
      </c>
      <c r="D343" s="56"/>
      <c r="E343" s="56"/>
      <c r="F343" s="56"/>
      <c r="G343" s="56"/>
      <c r="H343" s="56"/>
      <c r="I343" s="56"/>
      <c r="J343" s="56"/>
    </row>
    <row r="344" spans="1:15" ht="27" hidden="1" customHeight="1" x14ac:dyDescent="0.25">
      <c r="A344" s="5">
        <v>18</v>
      </c>
      <c r="B344" s="87" t="s">
        <v>58</v>
      </c>
      <c r="C344" s="57"/>
      <c r="D344" s="56">
        <v>0</v>
      </c>
      <c r="E344" s="56">
        <v>0</v>
      </c>
      <c r="F344" s="56"/>
      <c r="G344" s="56">
        <v>0</v>
      </c>
      <c r="H344" s="56">
        <v>0</v>
      </c>
      <c r="I344" s="56"/>
      <c r="J344" s="56">
        <f>J347+J348+J349</f>
        <v>0</v>
      </c>
    </row>
    <row r="345" spans="1:15" ht="24" hidden="1" customHeight="1" x14ac:dyDescent="0.25">
      <c r="A345" s="5"/>
      <c r="B345" s="80" t="s">
        <v>7</v>
      </c>
      <c r="C345" s="57"/>
      <c r="D345" s="56"/>
      <c r="E345" s="56"/>
      <c r="F345" s="56"/>
      <c r="G345" s="56"/>
      <c r="H345" s="56"/>
      <c r="I345" s="56"/>
      <c r="J345" s="56"/>
    </row>
    <row r="346" spans="1:15" ht="24" hidden="1" customHeight="1" x14ac:dyDescent="0.25">
      <c r="A346" s="5"/>
      <c r="B346" s="79" t="s">
        <v>8</v>
      </c>
      <c r="C346" s="57"/>
      <c r="D346" s="56"/>
      <c r="E346" s="56"/>
      <c r="F346" s="56"/>
      <c r="G346" s="56"/>
      <c r="H346" s="56"/>
      <c r="I346" s="56"/>
      <c r="J346" s="56"/>
    </row>
    <row r="347" spans="1:15" s="45" customFormat="1" ht="16.5" hidden="1" customHeight="1" x14ac:dyDescent="0.25">
      <c r="A347" s="5"/>
      <c r="B347" s="80" t="s">
        <v>9</v>
      </c>
      <c r="C347" s="43" t="s">
        <v>56</v>
      </c>
      <c r="D347" s="56"/>
      <c r="E347" s="56"/>
      <c r="F347" s="56"/>
      <c r="G347" s="56"/>
      <c r="H347" s="56"/>
      <c r="I347" s="56"/>
      <c r="J347" s="56"/>
    </row>
    <row r="348" spans="1:15" s="45" customFormat="1" ht="16.5" hidden="1" customHeight="1" x14ac:dyDescent="0.25">
      <c r="A348" s="5"/>
      <c r="B348" s="79" t="s">
        <v>10</v>
      </c>
      <c r="C348" s="43">
        <v>1105</v>
      </c>
      <c r="D348" s="56"/>
      <c r="E348" s="56"/>
      <c r="F348" s="56"/>
      <c r="G348" s="56"/>
      <c r="H348" s="56"/>
      <c r="I348" s="56"/>
      <c r="J348" s="56"/>
    </row>
    <row r="349" spans="1:15" s="45" customFormat="1" ht="18.75" hidden="1" customHeight="1" x14ac:dyDescent="0.25">
      <c r="A349" s="48">
        <v>11</v>
      </c>
      <c r="B349" s="20" t="s">
        <v>59</v>
      </c>
      <c r="C349" s="44"/>
      <c r="D349" s="6">
        <v>0</v>
      </c>
      <c r="E349" s="6">
        <v>0</v>
      </c>
      <c r="F349" s="6"/>
      <c r="G349" s="6">
        <v>0</v>
      </c>
      <c r="H349" s="6">
        <v>0</v>
      </c>
      <c r="I349" s="6"/>
      <c r="J349" s="56">
        <f>SUM(J351)+J352</f>
        <v>0</v>
      </c>
    </row>
    <row r="350" spans="1:15" s="45" customFormat="1" ht="16.5" hidden="1" customHeight="1" x14ac:dyDescent="0.25">
      <c r="A350" s="5"/>
      <c r="B350" s="80" t="s">
        <v>7</v>
      </c>
      <c r="C350" s="57"/>
      <c r="D350" s="56"/>
      <c r="E350" s="56"/>
      <c r="F350" s="56"/>
      <c r="G350" s="56"/>
      <c r="H350" s="56"/>
      <c r="I350" s="56"/>
      <c r="J350" s="56"/>
    </row>
    <row r="351" spans="1:15" s="45" customFormat="1" ht="16.5" hidden="1" customHeight="1" x14ac:dyDescent="0.25">
      <c r="A351" s="5"/>
      <c r="B351" s="80" t="s">
        <v>9</v>
      </c>
      <c r="C351" s="43" t="s">
        <v>56</v>
      </c>
      <c r="D351" s="56"/>
      <c r="E351" s="56"/>
      <c r="F351" s="56"/>
      <c r="G351" s="56"/>
      <c r="H351" s="56"/>
      <c r="I351" s="56"/>
      <c r="J351" s="56"/>
    </row>
    <row r="352" spans="1:15" s="45" customFormat="1" ht="16.5" hidden="1" customHeight="1" x14ac:dyDescent="0.25">
      <c r="A352" s="5"/>
      <c r="B352" s="79" t="s">
        <v>10</v>
      </c>
      <c r="C352" s="43">
        <v>1105</v>
      </c>
      <c r="D352" s="56"/>
      <c r="E352" s="56"/>
      <c r="F352" s="56"/>
      <c r="G352" s="56"/>
      <c r="H352" s="56"/>
      <c r="I352" s="56"/>
      <c r="J352" s="56"/>
    </row>
    <row r="353" spans="1:10" s="45" customFormat="1" ht="49.5" hidden="1" customHeight="1" x14ac:dyDescent="0.25">
      <c r="A353" s="62" t="s">
        <v>60</v>
      </c>
      <c r="B353" s="20" t="s">
        <v>61</v>
      </c>
      <c r="C353" s="44"/>
      <c r="D353" s="6">
        <v>0</v>
      </c>
      <c r="E353" s="6">
        <v>0</v>
      </c>
      <c r="F353" s="6"/>
      <c r="G353" s="6">
        <v>0</v>
      </c>
      <c r="H353" s="6">
        <v>0</v>
      </c>
      <c r="I353" s="6"/>
      <c r="J353" s="56">
        <f>J357+J356</f>
        <v>0</v>
      </c>
    </row>
    <row r="354" spans="1:10" s="45" customFormat="1" ht="18.75" hidden="1" customHeight="1" x14ac:dyDescent="0.25">
      <c r="A354" s="10"/>
      <c r="B354" s="80" t="s">
        <v>7</v>
      </c>
      <c r="C354" s="57"/>
      <c r="D354" s="56"/>
      <c r="E354" s="56"/>
      <c r="F354" s="56"/>
      <c r="G354" s="56"/>
      <c r="H354" s="56"/>
      <c r="I354" s="56"/>
      <c r="J354" s="56"/>
    </row>
    <row r="355" spans="1:10" s="45" customFormat="1" ht="18.75" hidden="1" customHeight="1" x14ac:dyDescent="0.25">
      <c r="A355" s="10"/>
      <c r="B355" s="79" t="s">
        <v>8</v>
      </c>
      <c r="C355" s="57"/>
      <c r="D355" s="56"/>
      <c r="E355" s="56"/>
      <c r="F355" s="56"/>
      <c r="G355" s="56"/>
      <c r="H355" s="56"/>
      <c r="I355" s="56"/>
      <c r="J355" s="56"/>
    </row>
    <row r="356" spans="1:10" s="45" customFormat="1" ht="18.75" hidden="1" customHeight="1" x14ac:dyDescent="0.25">
      <c r="A356" s="10"/>
      <c r="B356" s="80" t="s">
        <v>9</v>
      </c>
      <c r="C356" s="43" t="s">
        <v>56</v>
      </c>
      <c r="D356" s="56"/>
      <c r="E356" s="56"/>
      <c r="F356" s="56"/>
      <c r="G356" s="56"/>
      <c r="H356" s="56"/>
      <c r="I356" s="56"/>
      <c r="J356" s="56"/>
    </row>
    <row r="357" spans="1:10" s="45" customFormat="1" ht="18.75" hidden="1" customHeight="1" x14ac:dyDescent="0.25">
      <c r="A357" s="10"/>
      <c r="B357" s="79" t="s">
        <v>10</v>
      </c>
      <c r="C357" s="43">
        <v>1105</v>
      </c>
      <c r="D357" s="56"/>
      <c r="E357" s="56"/>
      <c r="F357" s="56"/>
      <c r="G357" s="56"/>
      <c r="H357" s="56"/>
      <c r="I357" s="56"/>
      <c r="J357" s="56"/>
    </row>
    <row r="358" spans="1:10" s="45" customFormat="1" ht="49.5" hidden="1" customHeight="1" x14ac:dyDescent="0.25">
      <c r="A358" s="62" t="s">
        <v>62</v>
      </c>
      <c r="B358" s="20" t="s">
        <v>63</v>
      </c>
      <c r="C358" s="44"/>
      <c r="D358" s="6">
        <v>0</v>
      </c>
      <c r="E358" s="6">
        <v>0</v>
      </c>
      <c r="F358" s="6"/>
      <c r="G358" s="6">
        <v>0</v>
      </c>
      <c r="H358" s="6">
        <v>0</v>
      </c>
      <c r="I358" s="6"/>
      <c r="J358" s="56">
        <f>J362+J363</f>
        <v>0</v>
      </c>
    </row>
    <row r="359" spans="1:10" s="45" customFormat="1" ht="18.75" hidden="1" customHeight="1" x14ac:dyDescent="0.25">
      <c r="A359" s="10"/>
      <c r="B359" s="80" t="s">
        <v>7</v>
      </c>
      <c r="C359" s="57"/>
      <c r="D359" s="56"/>
      <c r="E359" s="56"/>
      <c r="F359" s="56"/>
      <c r="G359" s="56"/>
      <c r="H359" s="56"/>
      <c r="I359" s="56"/>
      <c r="J359" s="56"/>
    </row>
    <row r="360" spans="1:10" s="45" customFormat="1" ht="18.75" hidden="1" customHeight="1" x14ac:dyDescent="0.25">
      <c r="A360" s="10"/>
      <c r="B360" s="80"/>
      <c r="C360" s="57"/>
      <c r="D360" s="56"/>
      <c r="E360" s="56"/>
      <c r="F360" s="56"/>
      <c r="G360" s="56"/>
      <c r="H360" s="56"/>
      <c r="I360" s="56"/>
      <c r="J360" s="56"/>
    </row>
    <row r="361" spans="1:10" s="45" customFormat="1" ht="18.75" hidden="1" customHeight="1" x14ac:dyDescent="0.25">
      <c r="A361" s="10"/>
      <c r="B361" s="79" t="s">
        <v>8</v>
      </c>
      <c r="C361" s="57"/>
      <c r="D361" s="56"/>
      <c r="E361" s="56"/>
      <c r="F361" s="56"/>
      <c r="G361" s="56"/>
      <c r="H361" s="56"/>
      <c r="I361" s="56"/>
      <c r="J361" s="56"/>
    </row>
    <row r="362" spans="1:10" s="45" customFormat="1" ht="18.75" hidden="1" customHeight="1" x14ac:dyDescent="0.25">
      <c r="A362" s="10"/>
      <c r="B362" s="80" t="s">
        <v>9</v>
      </c>
      <c r="C362" s="43" t="s">
        <v>56</v>
      </c>
      <c r="D362" s="56"/>
      <c r="E362" s="56"/>
      <c r="F362" s="56"/>
      <c r="G362" s="56"/>
      <c r="H362" s="56"/>
      <c r="I362" s="56"/>
      <c r="J362" s="56"/>
    </row>
    <row r="363" spans="1:10" s="45" customFormat="1" ht="24" hidden="1" customHeight="1" x14ac:dyDescent="0.25">
      <c r="A363" s="10"/>
      <c r="B363" s="79" t="s">
        <v>10</v>
      </c>
      <c r="C363" s="43">
        <v>1105</v>
      </c>
      <c r="D363" s="56"/>
      <c r="E363" s="56"/>
      <c r="F363" s="56"/>
      <c r="G363" s="56"/>
      <c r="H363" s="56"/>
      <c r="I363" s="56"/>
      <c r="J363" s="56"/>
    </row>
    <row r="364" spans="1:10" s="45" customFormat="1" ht="47.25" hidden="1" customHeight="1" x14ac:dyDescent="0.25">
      <c r="A364" s="62" t="s">
        <v>64</v>
      </c>
      <c r="B364" s="20" t="s">
        <v>65</v>
      </c>
      <c r="C364" s="44"/>
      <c r="D364" s="6"/>
      <c r="E364" s="6"/>
      <c r="F364" s="6"/>
      <c r="G364" s="6"/>
      <c r="H364" s="6"/>
      <c r="I364" s="6"/>
      <c r="J364" s="56"/>
    </row>
    <row r="365" spans="1:10" s="45" customFormat="1" ht="19.5" hidden="1" customHeight="1" x14ac:dyDescent="0.25">
      <c r="A365" s="10"/>
      <c r="B365" s="80" t="s">
        <v>7</v>
      </c>
      <c r="C365" s="57"/>
      <c r="D365" s="56"/>
      <c r="E365" s="56"/>
      <c r="F365" s="56"/>
      <c r="G365" s="56"/>
      <c r="H365" s="56"/>
      <c r="I365" s="56"/>
      <c r="J365" s="56"/>
    </row>
    <row r="366" spans="1:10" s="45" customFormat="1" ht="19.5" hidden="1" customHeight="1" x14ac:dyDescent="0.25">
      <c r="A366" s="10"/>
      <c r="B366" s="79" t="s">
        <v>8</v>
      </c>
      <c r="C366" s="57"/>
      <c r="D366" s="56"/>
      <c r="E366" s="56"/>
      <c r="F366" s="56"/>
      <c r="G366" s="56"/>
      <c r="H366" s="56"/>
      <c r="I366" s="56"/>
      <c r="J366" s="56"/>
    </row>
    <row r="367" spans="1:10" s="45" customFormat="1" ht="19.5" hidden="1" customHeight="1" x14ac:dyDescent="0.25">
      <c r="A367" s="10"/>
      <c r="B367" s="80" t="s">
        <v>9</v>
      </c>
      <c r="C367" s="43" t="s">
        <v>56</v>
      </c>
      <c r="D367" s="56"/>
      <c r="E367" s="56"/>
      <c r="F367" s="56"/>
      <c r="G367" s="56"/>
      <c r="H367" s="56"/>
      <c r="I367" s="56"/>
      <c r="J367" s="56"/>
    </row>
    <row r="368" spans="1:10" s="45" customFormat="1" ht="16.5" hidden="1" customHeight="1" x14ac:dyDescent="0.25">
      <c r="A368" s="10"/>
      <c r="B368" s="79" t="s">
        <v>10</v>
      </c>
      <c r="C368" s="43"/>
      <c r="D368" s="56"/>
      <c r="E368" s="56"/>
      <c r="F368" s="56"/>
      <c r="G368" s="56"/>
      <c r="H368" s="56"/>
      <c r="I368" s="56"/>
      <c r="J368" s="56"/>
    </row>
    <row r="369" spans="1:17" customFormat="1" ht="122.25" customHeight="1" x14ac:dyDescent="0.25">
      <c r="A369" s="21"/>
      <c r="B369" s="88"/>
      <c r="C369" s="58"/>
      <c r="D369" s="59"/>
      <c r="E369" s="59"/>
      <c r="F369" s="59"/>
      <c r="G369" s="59"/>
      <c r="H369" s="59"/>
      <c r="I369" s="59"/>
      <c r="J369" s="98" t="s">
        <v>144</v>
      </c>
      <c r="K369" s="22"/>
      <c r="L369" s="23"/>
      <c r="M369" s="23"/>
      <c r="N369" s="22"/>
      <c r="O369" s="74"/>
      <c r="P369" s="74"/>
      <c r="Q369" s="74"/>
    </row>
    <row r="370" spans="1:17" s="91" customFormat="1" ht="16.5" customHeight="1" x14ac:dyDescent="0.3">
      <c r="A370" s="100" t="s">
        <v>140</v>
      </c>
      <c r="B370" s="100"/>
      <c r="C370" s="89"/>
      <c r="D370" s="59"/>
      <c r="E370" s="59"/>
      <c r="F370" s="59"/>
      <c r="G370" s="59"/>
      <c r="H370" s="101" t="s">
        <v>109</v>
      </c>
      <c r="I370" s="101"/>
      <c r="J370" s="101"/>
      <c r="K370" s="90"/>
      <c r="L370" s="90"/>
      <c r="M370" s="90"/>
      <c r="N370" s="90"/>
      <c r="O370" s="90"/>
      <c r="P370" s="90"/>
      <c r="Q370" s="90"/>
    </row>
    <row r="371" spans="1:17" s="91" customFormat="1" ht="35.25" customHeight="1" x14ac:dyDescent="0.3">
      <c r="A371" s="100" t="s">
        <v>142</v>
      </c>
      <c r="B371" s="100"/>
      <c r="C371" s="89"/>
      <c r="D371" s="59"/>
      <c r="E371" s="59"/>
      <c r="F371" s="59"/>
      <c r="G371" s="59"/>
      <c r="H371" s="101" t="s">
        <v>1</v>
      </c>
      <c r="I371" s="101"/>
      <c r="J371" s="101"/>
      <c r="K371" s="22"/>
      <c r="L371" s="22"/>
      <c r="M371" s="22"/>
      <c r="N371" s="92"/>
      <c r="O371" s="92"/>
      <c r="P371" s="92"/>
      <c r="Q371" s="92"/>
    </row>
    <row r="372" spans="1:17" s="91" customFormat="1" ht="16.5" customHeight="1" x14ac:dyDescent="0.3">
      <c r="A372" s="93"/>
      <c r="B372" s="94" t="s">
        <v>141</v>
      </c>
      <c r="C372" s="89"/>
      <c r="D372" s="59"/>
      <c r="E372" s="59"/>
      <c r="F372" s="59"/>
      <c r="G372" s="59"/>
      <c r="H372" s="101" t="s">
        <v>106</v>
      </c>
      <c r="I372" s="101"/>
      <c r="J372" s="101"/>
      <c r="K372" s="93"/>
      <c r="L372" s="95"/>
      <c r="M372" s="95"/>
      <c r="N372" s="96"/>
      <c r="O372" s="96"/>
      <c r="P372" s="96"/>
      <c r="Q372" s="96"/>
    </row>
    <row r="373" spans="1:17" customFormat="1" x14ac:dyDescent="0.25">
      <c r="A373" s="24"/>
      <c r="B373" s="88"/>
      <c r="C373" s="60"/>
      <c r="D373" s="61"/>
      <c r="E373" s="61"/>
      <c r="F373" s="61"/>
      <c r="G373" s="61"/>
      <c r="H373" s="61"/>
      <c r="I373" s="61"/>
      <c r="J373" s="25"/>
      <c r="K373" s="25"/>
      <c r="L373" s="26"/>
      <c r="M373" s="26"/>
      <c r="N373" s="27"/>
      <c r="O373" s="27"/>
      <c r="P373" s="27"/>
      <c r="Q373" s="28"/>
    </row>
  </sheetData>
  <mergeCells count="17">
    <mergeCell ref="A370:B370"/>
    <mergeCell ref="H370:J370"/>
    <mergeCell ref="A371:B371"/>
    <mergeCell ref="H371:J371"/>
    <mergeCell ref="H372:J372"/>
    <mergeCell ref="A10:J10"/>
    <mergeCell ref="A12:J12"/>
    <mergeCell ref="A13:A14"/>
    <mergeCell ref="B13:B14"/>
    <mergeCell ref="C13:C14"/>
    <mergeCell ref="E13:H13"/>
    <mergeCell ref="J13:J14"/>
    <mergeCell ref="H2:J2"/>
    <mergeCell ref="H3:J3"/>
    <mergeCell ref="H4:J4"/>
    <mergeCell ref="H5:J5"/>
    <mergeCell ref="B9:J9"/>
  </mergeCells>
  <printOptions horizontalCentered="1"/>
  <pageMargins left="1.3779527559055118" right="0.39370078740157483" top="0.78740157480314965" bottom="0.78740157480314965" header="0.31496062992125984" footer="0.31496062992125984"/>
  <pageSetup paperSize="9" scale="56" fitToHeight="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ГАИП 2024-2025</vt:lpstr>
      <vt:lpstr>не брать</vt:lpstr>
      <vt:lpstr>'ГАИП 2024-2025'!Заголовки_для_печати</vt:lpstr>
      <vt:lpstr>'не брать'!Заголовки_для_печати</vt:lpstr>
      <vt:lpstr>'ГАИП 2024-2025'!Область_печати</vt:lpstr>
      <vt:lpstr>'не брать'!Область_печати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Лободина Любовь Николаевна</dc:creator>
  <cp:lastModifiedBy>Пользователь</cp:lastModifiedBy>
  <cp:lastPrinted>2023-10-24T07:14:19Z</cp:lastPrinted>
  <dcterms:created xsi:type="dcterms:W3CDTF">2019-12-12T14:10:22Z</dcterms:created>
  <dcterms:modified xsi:type="dcterms:W3CDTF">2023-10-24T07:14:43Z</dcterms:modified>
</cp:coreProperties>
</file>